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C798F39E-7B02-485A-B7FF-D4F4AB9A5A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 Szeged portaépület" sheetId="1" r:id="rId1"/>
  </sheets>
  <definedNames>
    <definedName name="_xlnm._FilterDatabase" localSheetId="0" hidden="1">'Metrans Szeged portaépület'!$C$1:$C$810</definedName>
    <definedName name="_xlnm.Print_Titles" localSheetId="0">'Metrans Szeged portaépület'!$1:$1</definedName>
    <definedName name="_xlnm.Print_Area" localSheetId="0">'Metrans Szeged portaépület'!$A$1:$J$1086</definedName>
  </definedNames>
  <calcPr calcId="181029"/>
</workbook>
</file>

<file path=xl/calcChain.xml><?xml version="1.0" encoding="utf-8"?>
<calcChain xmlns="http://schemas.openxmlformats.org/spreadsheetml/2006/main">
  <c r="I887" i="1" l="1"/>
  <c r="I786" i="1"/>
  <c r="J786" i="1" s="1"/>
  <c r="L298" i="1"/>
  <c r="E254" i="1"/>
  <c r="L213" i="1"/>
  <c r="E170" i="1"/>
  <c r="E155" i="1"/>
  <c r="E153" i="1"/>
  <c r="E144" i="1"/>
  <c r="E142" i="1"/>
  <c r="E136" i="1"/>
  <c r="E134" i="1"/>
  <c r="E124" i="1"/>
  <c r="E117" i="1"/>
  <c r="J157" i="1" l="1"/>
  <c r="I157" i="1"/>
  <c r="I156" i="1"/>
  <c r="J156" i="1" s="1"/>
  <c r="I154" i="1"/>
  <c r="J154" i="1" s="1"/>
  <c r="I153" i="1"/>
  <c r="J152" i="1"/>
  <c r="I152" i="1"/>
  <c r="J151" i="1"/>
  <c r="I151" i="1"/>
  <c r="J150" i="1"/>
  <c r="I150" i="1"/>
  <c r="I149" i="1"/>
  <c r="J149" i="1" s="1"/>
  <c r="J148" i="1"/>
  <c r="I148" i="1"/>
  <c r="I147" i="1"/>
  <c r="J147" i="1" s="1"/>
  <c r="J146" i="1"/>
  <c r="I146" i="1"/>
  <c r="I145" i="1"/>
  <c r="J145" i="1" s="1"/>
  <c r="I143" i="1"/>
  <c r="J143" i="1" s="1"/>
  <c r="I142" i="1"/>
  <c r="J141" i="1"/>
  <c r="I141" i="1"/>
  <c r="J140" i="1"/>
  <c r="I140" i="1"/>
  <c r="J139" i="1"/>
  <c r="I139" i="1"/>
  <c r="J138" i="1"/>
  <c r="I138" i="1"/>
  <c r="I137" i="1"/>
  <c r="J137" i="1" s="1"/>
  <c r="I136" i="1"/>
  <c r="I135" i="1"/>
  <c r="J135" i="1" s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18" i="1"/>
  <c r="I118" i="1"/>
  <c r="J116" i="1"/>
  <c r="I116" i="1"/>
  <c r="I115" i="1"/>
  <c r="J115" i="1" s="1"/>
  <c r="J114" i="1"/>
  <c r="I114" i="1"/>
  <c r="J113" i="1"/>
  <c r="I113" i="1"/>
  <c r="J112" i="1"/>
  <c r="I112" i="1"/>
  <c r="J111" i="1"/>
  <c r="I111" i="1"/>
  <c r="I110" i="1"/>
  <c r="J110" i="1" s="1"/>
  <c r="J109" i="1"/>
  <c r="I109" i="1"/>
  <c r="J108" i="1"/>
  <c r="I108" i="1"/>
  <c r="J107" i="1"/>
  <c r="I107" i="1"/>
  <c r="J106" i="1"/>
  <c r="I106" i="1"/>
  <c r="I105" i="1"/>
  <c r="J105" i="1" s="1"/>
  <c r="J104" i="1"/>
  <c r="I104" i="1"/>
  <c r="I103" i="1"/>
  <c r="J103" i="1" s="1"/>
  <c r="I170" i="1" l="1"/>
  <c r="J170" i="1" s="1"/>
  <c r="I134" i="1"/>
  <c r="J134" i="1" s="1"/>
  <c r="I124" i="1"/>
  <c r="J124" i="1" s="1"/>
  <c r="J142" i="1"/>
  <c r="I144" i="1"/>
  <c r="J144" i="1" s="1"/>
  <c r="J153" i="1"/>
  <c r="J136" i="1"/>
  <c r="I155" i="1"/>
  <c r="J155" i="1" s="1"/>
  <c r="I117" i="1"/>
  <c r="J117" i="1" s="1"/>
  <c r="I772" i="1" l="1"/>
  <c r="J174" i="1" l="1"/>
  <c r="J159" i="1" l="1"/>
  <c r="E1065" i="1"/>
  <c r="I1065" i="1" s="1"/>
  <c r="J1065" i="1" s="1"/>
  <c r="I395" i="1"/>
  <c r="J395" i="1" s="1"/>
  <c r="E1057" i="1"/>
  <c r="E1016" i="1"/>
  <c r="E1000" i="1"/>
  <c r="E994" i="1"/>
  <c r="E991" i="1"/>
  <c r="E950" i="1"/>
  <c r="E927" i="1"/>
  <c r="E889" i="1"/>
  <c r="E913" i="1"/>
  <c r="E884" i="1"/>
  <c r="E741" i="1"/>
  <c r="E681" i="1"/>
  <c r="E702" i="1" s="1"/>
  <c r="I666" i="1"/>
  <c r="J666" i="1" s="1"/>
  <c r="I651" i="1"/>
  <c r="J651" i="1" s="1"/>
  <c r="E359" i="1"/>
  <c r="E306" i="1"/>
  <c r="E225" i="1"/>
  <c r="E195" i="1"/>
  <c r="E181" i="1"/>
  <c r="E1045" i="1" l="1"/>
  <c r="E1051" i="1" s="1"/>
  <c r="I1051" i="1" s="1"/>
  <c r="J1051" i="1" s="1"/>
  <c r="J887" i="1"/>
  <c r="I445" i="1"/>
  <c r="J445" i="1" s="1"/>
  <c r="I436" i="1"/>
  <c r="J436" i="1" s="1"/>
  <c r="I1031" i="1"/>
  <c r="J1031" i="1" s="1"/>
  <c r="I992" i="1"/>
  <c r="J992" i="1" s="1"/>
  <c r="I991" i="1"/>
  <c r="J991" i="1" s="1"/>
  <c r="I938" i="1"/>
  <c r="J938" i="1" s="1"/>
  <c r="I913" i="1"/>
  <c r="J913" i="1" s="1"/>
  <c r="J917" i="1" s="1"/>
  <c r="J51" i="1" s="1"/>
  <c r="I821" i="1"/>
  <c r="J821" i="1" s="1"/>
  <c r="I819" i="1"/>
  <c r="J819" i="1" s="1"/>
  <c r="I812" i="1"/>
  <c r="I702" i="1"/>
  <c r="I681" i="1"/>
  <c r="I552" i="1"/>
  <c r="J552" i="1" s="1"/>
  <c r="J571" i="1" s="1"/>
  <c r="J40" i="1" s="1"/>
  <c r="I431" i="1"/>
  <c r="J431" i="1" s="1"/>
  <c r="I424" i="1"/>
  <c r="J424" i="1" s="1"/>
  <c r="I401" i="1"/>
  <c r="J401" i="1" s="1"/>
  <c r="I396" i="1"/>
  <c r="J396" i="1" s="1"/>
  <c r="I394" i="1"/>
  <c r="J394" i="1" s="1"/>
  <c r="I386" i="1"/>
  <c r="J386" i="1" s="1"/>
  <c r="I379" i="1"/>
  <c r="J379" i="1" s="1"/>
  <c r="I373" i="1"/>
  <c r="J373" i="1" s="1"/>
  <c r="I370" i="1"/>
  <c r="J370" i="1" s="1"/>
  <c r="I363" i="1"/>
  <c r="J363" i="1" s="1"/>
  <c r="I361" i="1"/>
  <c r="J361" i="1" s="1"/>
  <c r="I349" i="1"/>
  <c r="J349" i="1" s="1"/>
  <c r="I338" i="1"/>
  <c r="J338" i="1" s="1"/>
  <c r="I326" i="1"/>
  <c r="J326" i="1" s="1"/>
  <c r="I316" i="1"/>
  <c r="J316" i="1" s="1"/>
  <c r="I312" i="1"/>
  <c r="J312" i="1" s="1"/>
  <c r="I261" i="1"/>
  <c r="J261" i="1" s="1"/>
  <c r="I254" i="1"/>
  <c r="J254" i="1" s="1"/>
  <c r="I884" i="1"/>
  <c r="J884" i="1" s="1"/>
  <c r="I741" i="1"/>
  <c r="J741" i="1" s="1"/>
  <c r="I718" i="1"/>
  <c r="J718" i="1" s="1"/>
  <c r="I359" i="1"/>
  <c r="J359" i="1" s="1"/>
  <c r="I344" i="1"/>
  <c r="J344" i="1" s="1"/>
  <c r="I333" i="1"/>
  <c r="I306" i="1"/>
  <c r="J306" i="1" s="1"/>
  <c r="I299" i="1"/>
  <c r="J299" i="1" s="1"/>
  <c r="I225" i="1"/>
  <c r="J225" i="1" s="1"/>
  <c r="I195" i="1"/>
  <c r="J195" i="1" s="1"/>
  <c r="I181" i="1"/>
  <c r="J181" i="1" s="1"/>
  <c r="I1057" i="1"/>
  <c r="J1057" i="1" s="1"/>
  <c r="I1004" i="1"/>
  <c r="J1004" i="1" s="1"/>
  <c r="I994" i="1"/>
  <c r="J994" i="1" s="1"/>
  <c r="I971" i="1"/>
  <c r="J971" i="1" s="1"/>
  <c r="I927" i="1"/>
  <c r="J927" i="1" s="1"/>
  <c r="I921" i="1"/>
  <c r="J921" i="1" s="1"/>
  <c r="I767" i="1"/>
  <c r="J767" i="1" s="1"/>
  <c r="I1000" i="1"/>
  <c r="J1000" i="1" s="1"/>
  <c r="E962" i="1"/>
  <c r="I962" i="1" s="1"/>
  <c r="J962" i="1" s="1"/>
  <c r="I889" i="1"/>
  <c r="J889" i="1" s="1"/>
  <c r="I870" i="1"/>
  <c r="J870" i="1" s="1"/>
  <c r="I761" i="1"/>
  <c r="J761" i="1" s="1"/>
  <c r="I707" i="1"/>
  <c r="I636" i="1"/>
  <c r="J636" i="1" s="1"/>
  <c r="I692" i="1"/>
  <c r="J692" i="1" s="1"/>
  <c r="I719" i="1"/>
  <c r="J719" i="1" s="1"/>
  <c r="I686" i="1"/>
  <c r="J686" i="1" s="1"/>
  <c r="I950" i="1"/>
  <c r="J950" i="1" s="1"/>
  <c r="E783" i="1"/>
  <c r="I783" i="1" s="1"/>
  <c r="J783" i="1" s="1"/>
  <c r="I777" i="1"/>
  <c r="J777" i="1" s="1"/>
  <c r="E755" i="1"/>
  <c r="I755" i="1" s="1"/>
  <c r="J755" i="1" s="1"/>
  <c r="I735" i="1"/>
  <c r="J735" i="1" s="1"/>
  <c r="I1016" i="1"/>
  <c r="J1016" i="1" s="1"/>
  <c r="I753" i="1"/>
  <c r="J753" i="1" s="1"/>
  <c r="I213" i="1"/>
  <c r="J213" i="1" s="1"/>
  <c r="I238" i="1"/>
  <c r="J238" i="1" s="1"/>
  <c r="I206" i="1"/>
  <c r="J206" i="1" s="1"/>
  <c r="I715" i="1"/>
  <c r="J715" i="1" s="1"/>
  <c r="I860" i="1"/>
  <c r="J860" i="1" s="1"/>
  <c r="I714" i="1"/>
  <c r="J714" i="1" s="1"/>
  <c r="I716" i="1"/>
  <c r="J716" i="1" s="1"/>
  <c r="I724" i="1"/>
  <c r="J724" i="1" s="1"/>
  <c r="I725" i="1"/>
  <c r="J725" i="1" s="1"/>
  <c r="I726" i="1"/>
  <c r="J726" i="1" s="1"/>
  <c r="I727" i="1"/>
  <c r="J727" i="1" s="1"/>
  <c r="I728" i="1"/>
  <c r="J728" i="1" s="1"/>
  <c r="I729" i="1"/>
  <c r="J729" i="1" s="1"/>
  <c r="I730" i="1"/>
  <c r="J730" i="1" s="1"/>
  <c r="I731" i="1"/>
  <c r="J731" i="1" s="1"/>
  <c r="I732" i="1"/>
  <c r="J732" i="1" s="1"/>
  <c r="I734" i="1"/>
  <c r="J734" i="1" s="1"/>
  <c r="I736" i="1"/>
  <c r="J736" i="1" s="1"/>
  <c r="I742" i="1"/>
  <c r="J742" i="1" s="1"/>
  <c r="I1076" i="1"/>
  <c r="J1076" i="1" s="1"/>
  <c r="J1085" i="1" s="1"/>
  <c r="J61" i="1" s="1"/>
  <c r="I1061" i="1"/>
  <c r="J1061" i="1" s="1"/>
  <c r="I810" i="1"/>
  <c r="J810" i="1" s="1"/>
  <c r="I808" i="1"/>
  <c r="J808" i="1" s="1"/>
  <c r="I807" i="1"/>
  <c r="J807" i="1" s="1"/>
  <c r="I806" i="1"/>
  <c r="J806" i="1" s="1"/>
  <c r="I805" i="1"/>
  <c r="J805" i="1" s="1"/>
  <c r="I804" i="1"/>
  <c r="J804" i="1" s="1"/>
  <c r="I803" i="1"/>
  <c r="J803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6" i="1"/>
  <c r="J796" i="1" s="1"/>
  <c r="I795" i="1"/>
  <c r="J795" i="1" s="1"/>
  <c r="I794" i="1"/>
  <c r="J794" i="1" s="1"/>
  <c r="I793" i="1"/>
  <c r="J793" i="1" s="1"/>
  <c r="I789" i="1"/>
  <c r="J789" i="1" s="1"/>
  <c r="I784" i="1"/>
  <c r="J784" i="1" s="1"/>
  <c r="I781" i="1"/>
  <c r="J781" i="1" s="1"/>
  <c r="I780" i="1"/>
  <c r="J780" i="1" s="1"/>
  <c r="I778" i="1"/>
  <c r="J778" i="1" s="1"/>
  <c r="I776" i="1"/>
  <c r="J776" i="1" s="1"/>
  <c r="J772" i="1"/>
  <c r="I764" i="1"/>
  <c r="J764" i="1" s="1"/>
  <c r="I763" i="1"/>
  <c r="J763" i="1" s="1"/>
  <c r="I762" i="1"/>
  <c r="J762" i="1" s="1"/>
  <c r="I760" i="1"/>
  <c r="J760" i="1" s="1"/>
  <c r="I759" i="1"/>
  <c r="J759" i="1" s="1"/>
  <c r="I758" i="1"/>
  <c r="J758" i="1" s="1"/>
  <c r="I757" i="1"/>
  <c r="J757" i="1" s="1"/>
  <c r="I756" i="1"/>
  <c r="J756" i="1" s="1"/>
  <c r="I751" i="1"/>
  <c r="J751" i="1" s="1"/>
  <c r="I750" i="1"/>
  <c r="J750" i="1" s="1"/>
  <c r="I749" i="1"/>
  <c r="J749" i="1" s="1"/>
  <c r="I748" i="1"/>
  <c r="J748" i="1" s="1"/>
  <c r="I747" i="1"/>
  <c r="J747" i="1" s="1"/>
  <c r="I746" i="1"/>
  <c r="J746" i="1" s="1"/>
  <c r="I1045" i="1" l="1"/>
  <c r="J1045" i="1" s="1"/>
  <c r="J1053" i="1" s="1"/>
  <c r="J707" i="1"/>
  <c r="J1035" i="1"/>
  <c r="J56" i="1" s="1"/>
  <c r="J120" i="1"/>
  <c r="J22" i="1" s="1"/>
  <c r="J812" i="1"/>
  <c r="J830" i="1" s="1"/>
  <c r="J49" i="1" s="1"/>
  <c r="J1072" i="1"/>
  <c r="J60" i="1" s="1"/>
  <c r="J702" i="1"/>
  <c r="J1011" i="1"/>
  <c r="J55" i="1" s="1"/>
  <c r="J941" i="1"/>
  <c r="J52" i="1" s="1"/>
  <c r="J790" i="1"/>
  <c r="J24" i="1"/>
  <c r="J681" i="1"/>
  <c r="J427" i="1"/>
  <c r="J38" i="1" s="1"/>
  <c r="J898" i="1"/>
  <c r="J50" i="1" s="1"/>
  <c r="J389" i="1"/>
  <c r="J34" i="1" s="1"/>
  <c r="J403" i="1"/>
  <c r="J35" i="1" s="1"/>
  <c r="J773" i="1"/>
  <c r="J273" i="1"/>
  <c r="J30" i="1" s="1"/>
  <c r="J29" i="1" s="1"/>
  <c r="J12" i="1" s="1"/>
  <c r="J721" i="1"/>
  <c r="J207" i="1"/>
  <c r="J27" i="1" s="1"/>
  <c r="J26" i="1" s="1"/>
  <c r="J454" i="1"/>
  <c r="J39" i="1" s="1"/>
  <c r="J333" i="1"/>
  <c r="J366" i="1" s="1"/>
  <c r="J709" i="1" l="1"/>
  <c r="J41" i="1" s="1"/>
  <c r="J37" i="1" s="1"/>
  <c r="J14" i="1" s="1"/>
  <c r="J33" i="1"/>
  <c r="J32" i="1" s="1"/>
  <c r="J13" i="1" s="1"/>
  <c r="J23" i="1"/>
  <c r="J21" i="1" s="1"/>
  <c r="J54" i="1"/>
  <c r="J17" i="1" s="1"/>
  <c r="J48" i="1"/>
  <c r="J11" i="1"/>
  <c r="J47" i="1"/>
  <c r="J59" i="1"/>
  <c r="J58" i="1" s="1"/>
  <c r="J44" i="1"/>
  <c r="J43" i="1" s="1"/>
  <c r="J15" i="1" s="1"/>
  <c r="J10" i="1" l="1"/>
  <c r="J46" i="1"/>
  <c r="J16" i="1" s="1"/>
  <c r="J18" i="1"/>
  <c r="J63" i="1" l="1"/>
  <c r="J19" i="1"/>
</calcChain>
</file>

<file path=xl/sharedStrings.xml><?xml version="1.0" encoding="utf-8"?>
<sst xmlns="http://schemas.openxmlformats.org/spreadsheetml/2006/main" count="1672" uniqueCount="819">
  <si>
    <t>ESG:</t>
  </si>
  <si>
    <t>Egy üvegrétegből álló edzett biztonsági üvegtábla</t>
  </si>
  <si>
    <t xml:space="preserve">VSG: </t>
  </si>
  <si>
    <t>Két üvegrétegből ragasztott biztonsági üvegtábla</t>
  </si>
  <si>
    <t xml:space="preserve">Gyártmány: </t>
  </si>
  <si>
    <t>pl. gyártmány: MAPEI v. azonos min.</t>
  </si>
  <si>
    <t>Acélszerkezetek</t>
  </si>
  <si>
    <t>Tetőszigetelési munkák</t>
  </si>
  <si>
    <t>Vakolómunkák</t>
  </si>
  <si>
    <t>Szigetelések</t>
  </si>
  <si>
    <t>Cement esztrich</t>
  </si>
  <si>
    <t>Aljzatelőkészítés/ vízszigetelés</t>
  </si>
  <si>
    <t>Padlóburkolatok beltérben</t>
  </si>
  <si>
    <t>Beépített elemek és egyebek</t>
  </si>
  <si>
    <t>Ajtók, ablakok</t>
  </si>
  <si>
    <t>Az alternatív tételek cellái kék színűek. Itt csak az egységárak kitöltendők, és az összegzésbe nem kell beszámítani.</t>
  </si>
  <si>
    <t>Felfelé menő építőelemek esetében a fóliát minimum 5 cm-rel az esztrich felső éle felé kell húzni, és ott rögzíteni kell. A külső és belső sarkokat be kell vágni, és a vágási helyeket hagyományis ragasztószalaggal össze kell ragasztani.</t>
  </si>
  <si>
    <t>A felső burkolatok lerakása előtt a fóliát le kell vágni. A leeső anyagokat előírásoknak megfelelően kell eltávolítani.</t>
  </si>
  <si>
    <t>Szélszigetelő szalagok, d= 10 mm</t>
  </si>
  <si>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</si>
  <si>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Fenti körülmények az egységárkalkulációnál fegyelembe veendők.</t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</si>
  <si>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</si>
  <si>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</si>
  <si>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</si>
  <si>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r>
      <t>Fenti tételek</t>
    </r>
    <r>
      <rPr>
        <sz val="8"/>
        <rFont val="Arial"/>
        <family val="2"/>
      </rPr>
      <t xml:space="preserve"> szükséges mellékteljesítések, külön nem számolhatók el.</t>
    </r>
  </si>
  <si>
    <t>Lábazati vakolat felvitele extrudált hőszigetelésre (XPR).Alap kezelése rögzítő gletteléssel. Rögzítő glettelést fogas spatulyával vízszintesen felvinni, barázda mélysége 5 mm. Száradás után  szövet glettelés felvitele, d = 5 mm, felszín simítva.</t>
  </si>
  <si>
    <t>Végül műgyanta szineskő vakolat szakszerű felvitele.</t>
  </si>
  <si>
    <t>Típus: rögzítő glettelés</t>
  </si>
  <si>
    <t>Típus szövetglettelés</t>
  </si>
  <si>
    <t>Típus műgyanta vakolat</t>
  </si>
  <si>
    <t>Profilok</t>
  </si>
  <si>
    <t>Sarokvédő profilok</t>
  </si>
  <si>
    <t>Úsztatott cement esztrich szakszerű lerakása hő- illetve hanszigetelésre. A felszínt egyenletesre simítva, készre tömítve és simítva kell elkészíteni. Felszín minden felső burkolatnak megfelel.</t>
  </si>
  <si>
    <t>Az elektomos vezetékek, épületgépészeti vezetékek helyének hihagyása, beépítése valamint a lapok méretre vágása az egységárban szerpelnek, ezekért külön térítés nem jár.</t>
  </si>
  <si>
    <t>Gyártmány: AUSTROTHERM</t>
  </si>
  <si>
    <t>Vízelvezetés összesen</t>
  </si>
  <si>
    <t>A tételes egységárakba a következő költségek is bekalkulálandók: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</si>
  <si>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</si>
  <si>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A következo tételekben szereplő gipszkarton munkák minden esetben rendszertartozék fém tartóvázzal, erősítő profilokkal, J-profilokkal, tömítésekkel, gipszkarton burkolólapokkal, burkolólapok csatlakozásainak üvegszövetes szakszerű elsimításával, és csiszolsásával, festésre előkészítve</t>
  </si>
  <si>
    <t>Sepréssel porszívózással, a felületeken meglévo, tapadásgátló rétegek szükség esetén csiszolásos eltávolításáva, míg egy fektetés fogadására alkalmas aljzat nem keletkezik.</t>
  </si>
  <si>
    <t>Alapmázolás korrózióvédőszerrel, közbenső- és fedőmázolás Alkydgyanta alapú festékkel. A horganyzott fémfelületeket az alapozó mázolástól meg kell tisztítani és fertőtlenítő szerrel le kell mosni.</t>
  </si>
  <si>
    <t>A gyártás és kivitelezés előtt a megbízott kivitelező gyártmány- és beépítési részletterveket kell, hogy készítsen. A gyártást csak a gyártmánytervek és a mindenkori projektvezetés általi jóváhagyatását követően szabad elkezdeni.</t>
  </si>
  <si>
    <t>St/db</t>
  </si>
  <si>
    <t>Belső térben csemperagasztóval mész-cement vagy gipszvakolaton, sík felület kiképzése céljából, ragasztott fali csempe fogadására.</t>
  </si>
  <si>
    <t>A gyártó beépítési előírásait figyelembe kell venni.</t>
  </si>
  <si>
    <t>pl. MAPEI gyártmány</t>
  </si>
  <si>
    <t>Esztrichmunkák</t>
  </si>
  <si>
    <t>Mellékszolgáltatások</t>
  </si>
  <si>
    <t>Szükséges mellékteljesítés, külön nem számolható el.</t>
  </si>
  <si>
    <t>Az ablakok alsó tokja alá minden esetben be kell építeni profilnál kis mértékben keskenyebb, általánosan használt alsó tokmagasító profilt a külső vízvetőknek az alapprofil alá való bevezetése érdekében.</t>
  </si>
  <si>
    <t>Falmegerősítés CW-profilokkal</t>
  </si>
  <si>
    <t xml:space="preserve">Falmegerősítés CW-50 profilokkal könnyű terhek számára mint pl. mosdók, konyhaszekrények, stb. </t>
  </si>
  <si>
    <t>Méretre szabás különböző hosszakra és a válaszfalakba, a szüséges rögzítő anyagokkal való beépítés.</t>
  </si>
  <si>
    <t>Falvastagság: d= 50 mm</t>
  </si>
  <si>
    <t>Lakatosmunkák</t>
  </si>
  <si>
    <t>03.1</t>
  </si>
  <si>
    <t>Alapozás</t>
  </si>
  <si>
    <t>Belső festés</t>
  </si>
  <si>
    <t>Belső mázolás</t>
  </si>
  <si>
    <t>Tartósan rugalmas fugaképzések</t>
  </si>
  <si>
    <t>Gipszkarton felületek festése</t>
  </si>
  <si>
    <t>Teljesen fedő kétrétegű festés gipszkarton felületeken, akril-diszperziós beltéri festékkel. Mosásálló, matt, emisszió- és oldószermentes, higiéniailag ártalmatlan anyaggal.</t>
  </si>
  <si>
    <t>ÜVEGEZÉSEK</t>
  </si>
  <si>
    <t>Az üvegezést kizárólag száraz szereléssel szabad elvégezni.</t>
  </si>
  <si>
    <t>A sarkokat és üvegtömítéseket vulkanizálni kell.</t>
  </si>
  <si>
    <t>Vízelvezetés</t>
  </si>
  <si>
    <t>St/ db</t>
  </si>
  <si>
    <t>Tartósan rugalmas fugaképzések, beltérben. Fugalezárás minden vízszintes és függőleges fal- és padlócsatlakozáshoz valamint ajtócsatlakozásoknál, berendezési tárgyaknál.</t>
  </si>
  <si>
    <t>t</t>
  </si>
  <si>
    <t>A szigetelő lapokat hézagmentesen illeszteni.</t>
  </si>
  <si>
    <t>A bitumenes ragasztóanyagot teljes felületen kell a szigetelőlemezekre felhordani, és teljes felülettel ragasztani. Az alap száraz és portalanított legyen. A felületi egyenetlenségeket előbb cementhabarccsal kell kiegyenlíteni. A lapok éleit nem szabad összeragasztani.</t>
  </si>
  <si>
    <t>Kiegészítő rögzítés műanyag beütődübelekkel 5db/m2</t>
  </si>
  <si>
    <t>Felület: érdes, élek simák</t>
  </si>
  <si>
    <t>Ragasztó</t>
  </si>
  <si>
    <t>m</t>
  </si>
  <si>
    <t>gyártmány: TRILAK</t>
  </si>
  <si>
    <t>Acéltokok mázolása</t>
  </si>
  <si>
    <t>Teljesen fedő mázolás acéltokokon a megrendelő által választott RAL színben. A szennyeződések a teljes felületről eltávolítandók. A felületi egyenetlenségek előzetesen acélhoz alkalmas kittel kiegyenlítendők.</t>
  </si>
  <si>
    <t>Szögacélok és kisebb acélelemek mázolása</t>
  </si>
  <si>
    <t>gyártmány: TRILAK avgy más alkalmas termék</t>
  </si>
  <si>
    <t>és a laphézagoknak a lap színéhez illő fugázását. A csatlakozási és mozgási hézagok méretpontosan alakítandók ki és nyitva tartandók.</t>
  </si>
  <si>
    <t>Lapburkolatragasztó: Gyártmány: MAPEI v. azonos min.; a zuhanyzókban 2-komponensű ragasztóanyagot kell felhasználni.</t>
  </si>
  <si>
    <t xml:space="preserve">Például betonozási munkáknál: távtartók elhelyezése, áttörések bezsaluzása, vasszerelési segédanyagok, beton vibrálása, </t>
  </si>
  <si>
    <t>próbakockák öntése és minősítése, frissbeton védőtakarása, beton utógondozása stb.</t>
  </si>
  <si>
    <t>02.3</t>
  </si>
  <si>
    <t>Fugázás: Gyártmány: MAPEI Fugakitöltő vagy ASO széles fugakitöltő a fugaszélesség függvényében, a zuhanyzóknál kétkomponensű fugázást kell alkalmazni.</t>
  </si>
  <si>
    <t>Szerelt építés</t>
  </si>
  <si>
    <t>09</t>
  </si>
  <si>
    <t>Festő- és mázolómunkák</t>
  </si>
  <si>
    <t>10</t>
  </si>
  <si>
    <t>11</t>
  </si>
  <si>
    <t>Építőmesteri munkák összesen:</t>
  </si>
  <si>
    <t>A gyártó beépítési utasítása betartandók.</t>
  </si>
  <si>
    <t>Megjegyzés</t>
  </si>
  <si>
    <t>a készre szereléshez szükséges összes rögzítő- és egyéb tartozék elemmel együtt kalkulálandók.</t>
  </si>
  <si>
    <t>Gipszkarton válaszfalak összesen</t>
  </si>
  <si>
    <t>Beleértve az előzetes felülettisztítást és fuga szükség szerinti háttérkitöltését zárt cellás műanyag habanyaggal.</t>
  </si>
  <si>
    <t>Hegesztett acélelemek alapmázolt kivitelben, mindenféle célra, tervek szerint elkészítve és beépítve, beleértve a rögzítőelemeket is.</t>
  </si>
  <si>
    <t>Lábazati burkolólapok</t>
  </si>
  <si>
    <t>Lábazati lapburkolat, h=10 cm, a padlólapokból méretre vágva, és vékony ágyazattal a falra ragasztva. Fugázás a lapburkolathoz illő színnel. A belső és külső sarkok gérbe vágással készítendők.</t>
  </si>
  <si>
    <t>A lábazati lapok felső éle és a fal közzötti hézag teljes keresztmetszetben fugázóanyaggal kitöltendő majd korrekten letisztítandó</t>
  </si>
  <si>
    <t>Gyártmány: mint a padlóburkolólap</t>
  </si>
  <si>
    <t>Vázas gipszkarton falak hangszigetelése</t>
  </si>
  <si>
    <t>Méretellenőrzés a beépítés előtt. Az ablakfelmérést a a kivitelezés előtt  projektvezetéssel együtt kell elvégezni.</t>
  </si>
  <si>
    <t>Építés ideje alatti védelem:</t>
  </si>
  <si>
    <t>A válalkozónak kell gondoskodni a kivitelezett épületrészek és épületelemek lopás elleni védelméről.</t>
  </si>
  <si>
    <t>Esetleges anyagszállítássalkapcsolatos többletköltségek. (pl. vám)</t>
  </si>
  <si>
    <t>Minden szükséges kitűzési munka.</t>
  </si>
  <si>
    <t>Külső mázolás</t>
  </si>
  <si>
    <t>TECHNIKAI MEGJEGYZÉSEK</t>
  </si>
  <si>
    <t>pl. gyártmány: MAPEI-folyékony glett 0-5 v. azonos min.</t>
  </si>
  <si>
    <t>Egyébként a gyártó szerelési előírásai érvényesek.</t>
  </si>
  <si>
    <t>Eltérés kiegyenlítése fal és padló felületeken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</si>
  <si>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</si>
  <si>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Szerelt, fektetett burkolatok, szigetelések ill. bármely szerelési munkák esetén a rögzítőelemek belekalkulálandók az egységárba. A rögzítőelemek megfelelő megválasztása a kivitelező felelőssége (kivéve tartószerkezetek).</t>
  </si>
  <si>
    <t>Minden egységár a következő teljesítéseket és tartozékokat is kell hogy tartalmazza:</t>
  </si>
  <si>
    <t>Gyártmány:</t>
  </si>
  <si>
    <t>Alsó, oldalsó, és felső tokszélesítések mindig a konkrét építési feltételek szerint. Profilválasztás az általános keretszerkezettel azonos.</t>
  </si>
  <si>
    <t>Expandált polisztirol keményhab</t>
  </si>
  <si>
    <t>Az olyan szennyeződések tisztára seprése, mint a habarcsmaradványok, gipszmaradványok, por és épitkezési hulladék stb, beleértve a szemét elszállítását.</t>
  </si>
  <si>
    <t>Az építkezési hulladék a megbízott tulajdonába megy át és a vonatkozó érvényes előírások szerint kell eltávolítani.</t>
  </si>
  <si>
    <t>Felfejtő vágások</t>
  </si>
  <si>
    <t>Eltérés kiegyenlítése, 5-15 mm, külső illetve belső felületen, mész - cement, gipsz vakolaton vagy cement esztrichen, hogy a ragasztott csempék derékszögű hálós fektetéséhez sík felületet tudjanak biztosítani.</t>
  </si>
  <si>
    <t>A gyártó előírásait figyelembe kell venni.</t>
  </si>
  <si>
    <t>A fuga színe a lapburkolat színéhez igazítandó.</t>
  </si>
  <si>
    <t>Egyébként a gyártó beépítési előírásai tartandók be.</t>
  </si>
  <si>
    <t>Fugaszélesség: 8-10 mm</t>
  </si>
  <si>
    <t>Megajánlott termék:....................................</t>
  </si>
  <si>
    <t xml:space="preserve">Kasírozatlan, ásványgyapot anyagú hőszigetelő paplanok szállítása és beépítése egy rétegben, csúszásmentesen az acélbordás falszerkezetbe. </t>
  </si>
  <si>
    <t>Anyag:</t>
  </si>
  <si>
    <t>Alapzat tisztítása</t>
  </si>
  <si>
    <t>Talajnedvesség elleni szigetelés vízszintes felületen</t>
  </si>
  <si>
    <t>beleértve a szükség szerinti átlapolásokat, a falazatok alatti túlnyújtásokta, a külső fal mentén 15cm túlnyújtás és függőleges lehajtást</t>
  </si>
  <si>
    <t>Talajnedvesség elleni szigetelés függőleges felületen</t>
  </si>
  <si>
    <t>Egyrétegű hőszigetelés szakszerű lerakása egyenletes alapozásra. A környező építőelemekhez történő csatlakozásokat külön díjazás nélkül ki kell alakítani. A köztes tereket szabad perlit granulátummal (típus "estroperl" kell teljes fugásan kitölteni.</t>
  </si>
  <si>
    <t>Lábazati vakolat mint műgyanta - apró kavicsszemcsés  vakolat üvegszövet hálóval</t>
  </si>
  <si>
    <t>A különféle segédeszközök, munkagépek, állványzatok, dúcolatok stb. nem kerülnek kiírásra, azok az egységárakba beépítendők.</t>
  </si>
  <si>
    <t xml:space="preserve">Az egységárakba bele kell kalkulálni a munka szakszerű elvégzéséhez szükséges összes munkarészre vonatkozó költséghányadot. </t>
  </si>
  <si>
    <t>Ugyancsak a csempék lerakésa előtt az ajtókereteket meg kell tisztítani a szennyeződésektől, legfőképpen a habarcs és vakolat maradványoktól.</t>
  </si>
  <si>
    <t>Esztrich szélfelhajtások levágása</t>
  </si>
  <si>
    <t>db</t>
  </si>
  <si>
    <t>Hegesztett acélelemek alapozva</t>
  </si>
  <si>
    <t>Vb. talpgerenda hőszigetelése</t>
  </si>
  <si>
    <t>Esztrich - acélháló betét</t>
  </si>
  <si>
    <t>Előkészítő intézkedések / mellékteljesítések</t>
  </si>
  <si>
    <t>Az építési előfeltételek ellenőrzése</t>
  </si>
  <si>
    <t>Alapmázolás korrózióvádőszerrel, közbenső- és fedőmázolás Alkydgyanta alapú festékkel. A horganyzott fémfelületeket az alapozó mázolástól meg kell tisztítani és fertőtlenítő szerrel le kell mosni.</t>
  </si>
  <si>
    <t>Rozsadamentesítés</t>
  </si>
  <si>
    <t>Alapmázolás</t>
  </si>
  <si>
    <t>Fedőmázolás</t>
  </si>
  <si>
    <t>Külső mázolás összesen</t>
  </si>
  <si>
    <t>Szín: fehér</t>
  </si>
  <si>
    <r>
      <t xml:space="preserve">Hővezetési tényező </t>
    </r>
    <r>
      <rPr>
        <b/>
        <sz val="8"/>
        <rFont val="Arial"/>
        <family val="2"/>
      </rPr>
      <t>0,035</t>
    </r>
    <r>
      <rPr>
        <sz val="8"/>
        <rFont val="Arial"/>
        <family val="2"/>
      </rPr>
      <t xml:space="preserve"> W / m K</t>
    </r>
  </si>
  <si>
    <t>Hőszigetelés:</t>
  </si>
  <si>
    <t>Erről kérés nélkül jegyzőkönyvet kell kiállítani, és az építésvezetőséggel együtt rögzíteni kell, hogy egyenlítik ki a méret pontatlanságokat.</t>
  </si>
  <si>
    <t xml:space="preserve">Gyártmány: PROTEKTOR </t>
  </si>
  <si>
    <t>Esztrich szélfelhajtások levágása, a keletkezo hulladékanyagok eltávolításával</t>
  </si>
  <si>
    <t>Cementesztrich tisztítása</t>
  </si>
  <si>
    <t xml:space="preserve"> </t>
  </si>
  <si>
    <t>A keletkezo hulladék a vállalkozó tulajdona, szakszeru eltávolításáról gondoskodni kell.</t>
  </si>
  <si>
    <t>Megajánlott termék:…………………………..</t>
  </si>
  <si>
    <t>02.2</t>
  </si>
  <si>
    <t>munkadíj egys.ár HUF</t>
  </si>
  <si>
    <t>Vakolómunkák Összesen</t>
  </si>
  <si>
    <t>Az ablakkeretek és a falkávák közötti körbefutó fugákat PU habbal vonalfolytonosan ki kell habosítani. A habanyag kikeményedése után a habkitüremkedéseket le kell vágni.</t>
  </si>
  <si>
    <t>Körbefutó rugalmas EPDM tömítőszalagok, b= kb. 15cm, alkalmas ragasztóval a keretekre és a környező épületrészekre felragasztva.</t>
  </si>
  <si>
    <t>A csatlakozó beépítési fugák és közbenső fugákat porszórt alumínium profilokkal igény szerint le kell takarni.</t>
  </si>
  <si>
    <t>Méretellenőrzés:</t>
  </si>
  <si>
    <t>Gipszkarton válaszfalak és burkolatok</t>
  </si>
  <si>
    <t>Sepréssel porszívózással, a felületeken meglévő, tapadásgátló rétegek szükség esetén csiszolásos eltávolításáva, míg egy fektetés fogadására alkalmas aljzat nem keletkezik.</t>
  </si>
  <si>
    <t>A keletkező hulladék a vállalkozó tulajdona, szakszerű eltávolításáról gondoskodni kell.</t>
  </si>
  <si>
    <t>Falfelületek kiegyenlítése</t>
  </si>
  <si>
    <t>Horganyzott élvédőprofil gipszkartonfalakhoz- és gipszkarton burkolatokhoz, szállítás, beépítés, festés fogadására alkalmas glettelés.</t>
  </si>
  <si>
    <t>Az egyes elemek követelményrendszerét és geometriáját elsődlegesen a konszignációs tervlapok határozzák meg, melyek jelen költségvetési kiírás tartozékát képzik.
Ismétlődő információk ellentmondása esetén elsődleges a konszignációs rajz és ajánlati fázisban tisztázni kell a követelményt a tervezővel.</t>
  </si>
  <si>
    <t>Technológiai elválasztás</t>
  </si>
  <si>
    <t>Belső festés összesen</t>
  </si>
  <si>
    <t>A főtételben leírtak szerint.</t>
  </si>
  <si>
    <t>Belső mázolás összesen</t>
  </si>
  <si>
    <t>Acélfelületek mázolása</t>
  </si>
  <si>
    <t>Teljesen fedő mázolás különböző acél felületeken az építtető által választott RAL színben. A szennyeződések teljes felületen eltávolítandók. A felületi egyenetlenségeket acélfelülethez alkalmas glettanyaggal előzetesen ki kell egyenlíteni.</t>
  </si>
  <si>
    <t>Padlólapburkolatok</t>
  </si>
  <si>
    <t>Padlólapburkolatok derékszögű hálós fektetése cementesztrichre lapburkolat ragasztóval. Beleértve az aljzat szakszerű előkezelését</t>
  </si>
  <si>
    <t>Unifix-2K-csemperagsztó v. azonos min.</t>
  </si>
  <si>
    <t>Megajánlott gyártmány:………………………</t>
  </si>
  <si>
    <t>Magasságkiegyenlítés</t>
  </si>
  <si>
    <t>A megbízottnak minimum 10 nappal a csempézési munkálatok megkezdése előtt ellenőriznie kell az alapot (fal- és padló felület) a méret toleranciákkal kapcsolatosan.</t>
  </si>
  <si>
    <t>A szigetelés folytonos, a bordaközöket teljesen kitöltő beépítése, a szükséges méretre vágásokkal és beigazítással.</t>
  </si>
  <si>
    <t>Tűzvédelem:</t>
  </si>
  <si>
    <t xml:space="preserve">F 30-A a DIN 4102 2.rész szerint </t>
  </si>
  <si>
    <t>Szigetelő rétegek vastagsága:</t>
  </si>
  <si>
    <t>01.1</t>
  </si>
  <si>
    <t>fm</t>
  </si>
  <si>
    <t>02.1</t>
  </si>
  <si>
    <t>m2</t>
  </si>
  <si>
    <t>Keretfeltételek:</t>
  </si>
  <si>
    <t>Leírás</t>
  </si>
  <si>
    <t>tétel</t>
  </si>
  <si>
    <t>mennyiség</t>
  </si>
  <si>
    <t>egység</t>
  </si>
  <si>
    <t>anyag egys.ár HUF</t>
  </si>
  <si>
    <t>összes egys.ár HUF</t>
  </si>
  <si>
    <t>ár összesen HUF</t>
  </si>
  <si>
    <t>ÖSSZESÍTÉS</t>
  </si>
  <si>
    <t>01</t>
  </si>
  <si>
    <t>02</t>
  </si>
  <si>
    <t>Szerkezetépítés</t>
  </si>
  <si>
    <t>03</t>
  </si>
  <si>
    <t>Falazatok</t>
  </si>
  <si>
    <t>04</t>
  </si>
  <si>
    <t>05</t>
  </si>
  <si>
    <t>Szerelt külső fal</t>
  </si>
  <si>
    <t>06</t>
  </si>
  <si>
    <t>07</t>
  </si>
  <si>
    <t>Esztrichmunkák és burkolatok</t>
  </si>
  <si>
    <t>08</t>
  </si>
  <si>
    <t>Az ajtók területén, valamint az építésvezetőség adatai alapján a még friss esztrichet esztrichsimító kanállal fel kell fejteni.</t>
  </si>
  <si>
    <t>Burkolás: 2 x 12,5 mm GK-lap</t>
  </si>
  <si>
    <t>zárt cellás polietilén hab,</t>
  </si>
  <si>
    <t>Típus:</t>
  </si>
  <si>
    <t xml:space="preserve">A keretek szakszerű dübeles ill. csavarozott rögzítése falazathoz, betonfalhoz, szerelt külső falszerkezethez alkalmas, nem rozsdásodó rögzítő elemekkel. </t>
  </si>
  <si>
    <t>Tömítés:</t>
  </si>
  <si>
    <r>
      <t>Extrúdált</t>
    </r>
    <r>
      <rPr>
        <sz val="8"/>
        <rFont val="Arial CE"/>
        <family val="2"/>
        <charset val="238"/>
      </rPr>
      <t xml:space="preserve"> hőszigetelő lemezek szálllítása és szakszerű felragasztása vagy dübellel rögzítése beton felületre különböző méretre vágva.</t>
    </r>
  </si>
  <si>
    <t>Az építés helyszíne</t>
  </si>
  <si>
    <t>Általános megjegyzések:</t>
  </si>
  <si>
    <t>A szélszigetelő szalagokat a felfelé menő építőelemekre szakszerűen fel kell helyezni. A belső és külső sarkokon a szélszigetelő szalagokat hátulról kell berakni, és ezután gondosan helyre kell illeszteni. Az összes illesztést hagyományos ragasztószalaggal le kell ragasztani. A kilógó részek eltávolítását a felső réteg lerakása előtt el kell végezni.</t>
  </si>
  <si>
    <t>Rögzítés:</t>
  </si>
  <si>
    <t>Az elemek szállítása és működőképes beépítése. Átvétel előtt minden ajtó- és ablakszárny nyitódását és záródását át kell vizsgálni, szükség esetén az utánállítást el kell végezni.</t>
  </si>
  <si>
    <t>Az épület és az építési terület állandó és végleges takarítása. Minden épületszerkezet és épülettechnikai berendezés átadás előtti tisztítása és portalanítása.</t>
  </si>
  <si>
    <t>Monolit és előregyártott vb. szerkezetek betonacél mennyisége előzetesen számolt ill. becsült értékekkel szerepel.</t>
  </si>
  <si>
    <t>Úsztatott cement esztrich</t>
  </si>
  <si>
    <t>Hőszigetelés (EPS)</t>
  </si>
  <si>
    <t>Kazettás álmennyezet</t>
  </si>
  <si>
    <t>Kazettás álmennyezet, befüggesztve, vezetősínrendszer látható</t>
  </si>
  <si>
    <t>Kazettás befüggesztett látható vezetősínrendszerű álmennyezet szállítása és szerelése.</t>
  </si>
  <si>
    <t>Szegélyszigetelő szalagok, d= 8mm</t>
  </si>
  <si>
    <t>Polyfoam, h/d= 80/8 mm</t>
  </si>
  <si>
    <t>Szegélyszigetelő szalagok szakszerű elhelyezése ajtó és függönyfal szerkezetekhez. Az összes illesztést hagyományos ragasztószalaggal le kell ragasztani. A kilógó részek eltávolítását a felső réteg lerakása előtt el kell végezni.</t>
  </si>
  <si>
    <t>Rugalmas tömítés: Tágulási fúgáknál és síkváltásoknál a fugával megegyező színben rugalmas tömítést kell alkalmazni</t>
  </si>
  <si>
    <t>Kazettás álmennyezet összesen</t>
  </si>
  <si>
    <t>Gyártányrendszer: AMF</t>
  </si>
  <si>
    <t>Osztások, üvegezések, panel felületek, ablak- és ajtószárnyak, speciális tartozékok a konszignációs és homlokzati rajzok szerint.</t>
  </si>
  <si>
    <t>Minden floatüvegtábla semleges, átlátszó. A táblák közötti légrés 12/16mm. Az üvegtáblák vastagsága: min. 6mm. Ragasztott üvegezésnél: min: 4mm</t>
  </si>
  <si>
    <t>Az egyes üvegtáblák vastagságát a megbízott szakkivitelező a statikai követelményeknek megfelelően kell, hogy saját felelősségére meghatározza.</t>
  </si>
  <si>
    <t>Szegélyező lemezek előző tételekhez</t>
  </si>
  <si>
    <t>részletképzésekhez szükséges anyagok, teljes körűen jelen tétel keretében építendők be.</t>
  </si>
  <si>
    <t>Többször élhajlított szegélyező profilok különböző hosszakkal és kiterített szélességekkel</t>
  </si>
  <si>
    <t>attikacsatlakozás részletképzése</t>
  </si>
  <si>
    <t>egyéb, fel nem sorolt csatlakozási élek</t>
  </si>
  <si>
    <t>pl: aknák mentén és alján körben U és L acélok (~ U200 és L10/10), kapuknál padlólemez szél vasalása, stb.</t>
  </si>
  <si>
    <t>Pozíció: úsztatott padló rétegrendek földszinten</t>
  </si>
  <si>
    <t>pozíció: úsztatott padlók mentén körben</t>
  </si>
  <si>
    <t>pozíció: ajtók és kül vagy beltéri függönyfalak mentén</t>
  </si>
  <si>
    <t>Csúszásgátlás min. R10</t>
  </si>
  <si>
    <t>Gyártmány: AUSTROTHERM Expert lábazati hőszigetelés</t>
  </si>
  <si>
    <t>Szabad PE fólia lerakása, &gt;= 100 g / m2, mint technológiai elválasztás a hőszigetelés és az esztrich réteg között. Az illesztéseket minimum 10 cm átfedéssel kell elkészíteni és össze kell ragasztani.</t>
  </si>
  <si>
    <t>Falvastagság: v= 12,5cm</t>
  </si>
  <si>
    <t>v= 75 mm</t>
  </si>
  <si>
    <t>Ajtónyílások képzése gipszkarton falban, mindkét oldalon dupla réteggel. Oldalsó vázprofilok és az áthidaló hosszú lyukú profilokkal megerosített. UA proofilokkal</t>
  </si>
  <si>
    <t>Pozíciók:</t>
  </si>
  <si>
    <r>
      <t xml:space="preserve">Acélháló, nyers / kezeletlen, mint </t>
    </r>
    <r>
      <rPr>
        <u/>
        <sz val="8"/>
        <rFont val="Arial"/>
        <family val="2"/>
      </rPr>
      <t>esztrich vasváz a cement esztrich réteg felső harmadába</t>
    </r>
    <r>
      <rPr>
        <sz val="8"/>
        <rFont val="Arial"/>
        <family val="2"/>
      </rPr>
      <t xml:space="preserve"> beépítve. Az illesztéseknél minimum 10 cm átfedéssel lerakva. Drótháló szélesség: 10/10 cm, vasátmérő 4 mm. A tágulási fugák vagy a vágatok területén a vasvázat meg kell szakítani.</t>
    </r>
  </si>
  <si>
    <t>Földmunka</t>
  </si>
  <si>
    <t>m3</t>
  </si>
  <si>
    <t xml:space="preserve">Földvisszatöltés </t>
  </si>
  <si>
    <t xml:space="preserve">Földvisszatöltés munkagödörbe, alaptestek, talpgerendák és földalatti műtárgyak mellé, rétegenkénti tömörítéssel (Tr-gamma=95%), beleértve az építéshelyszíni (telken belüli) anyagmozgatást </t>
  </si>
  <si>
    <t>A statikus tervekben szereplő méretek számolhatók el.</t>
  </si>
  <si>
    <t>A felület sík és léccel lehúzott.</t>
  </si>
  <si>
    <t>zsaluzás</t>
  </si>
  <si>
    <t>Földelés</t>
  </si>
  <si>
    <t>Megjegyzések az acélszerkezetekhez</t>
  </si>
  <si>
    <t>Az acélszerkezetek általában üzemben felhordott alapmázolással készünek, melyet az egységárakba bele kell számolni. Ettől eltérő korrózióvédelem (pl. tűzihorganyzás) külön feltüntetve.</t>
  </si>
  <si>
    <t>A kapcsolatok elkészítéséhez szükséges teljes költséget - így a hegesztések és a kötőelemek költségét is - bele kell kalkulálni az egységárakba.</t>
  </si>
  <si>
    <t>Acélszerkezetek összesen</t>
  </si>
  <si>
    <t>A szerkezetépítési és szakipari munkák esetében minden esetben komplett működőképes rendszert kell elkészíteni. Az ahhoz szükséges járulékos függesztő, rögzítő, tömítő, és kiegésztő ellemek anyag és munkaköltségét teljes körűen meg kell ajánlani.</t>
  </si>
  <si>
    <t xml:space="preserve">A tétel a Megbízóval történő előzetes konzultáció során véglegesítendő - szín, kivitel, pozíciók! </t>
  </si>
  <si>
    <t>2-szeres könyökű alumínium vasalatok</t>
  </si>
  <si>
    <t>A fenti gyártmánytól eltérő, de vele azonos tulajdonságú termék is választható.</t>
  </si>
  <si>
    <t>Külső szerelt homlokzatburkolat</t>
  </si>
  <si>
    <t>A felfekvés teljes hosszán, minden egyes panelvégződésnél a légzáróság érdekében kétoldalról öntapadó bitumen alapanyagú szalagot vagy compriband szalagot kell felragasztani. A panelhézagokat teljes egészében PIR habbal ki kell tölteni.</t>
  </si>
  <si>
    <t>alsó lábazati és homlokzati falpanelhez csatlakozás részletképzése</t>
  </si>
  <si>
    <t>Lefedés és csatlakozás tetőhéjaláshoz felül</t>
  </si>
  <si>
    <t>Típus: szürke kő hatású - minta bemutatása alapján</t>
  </si>
  <si>
    <t>Lábtörlőrács külső térben</t>
  </si>
  <si>
    <t>Szerelt külső szendvicspanel burkolat</t>
  </si>
  <si>
    <t>Gyártmány: Capatect 186 M</t>
  </si>
  <si>
    <t>1 rtg. üvegszövet Capatect 186 M ragasztóval rögzítve</t>
  </si>
  <si>
    <t xml:space="preserve">Talajnedvesség elleni szigetelés 1 rtg. VILLAS ELASTOVILL E-G4/FK bitumenes szigetelőlemezzel SIPLAST PRIMER® Speed SBS  kellősítéssel, </t>
  </si>
  <si>
    <t xml:space="preserve">Talajnedvesség elleni szigetelés 1 rtg. VILLAS ELASTOVILL E-G4/FK bitumenes szigetelőlemezzel SIPLAST PRIMER® Speed SBS kellősítéssel, külső lábazati falon, </t>
  </si>
  <si>
    <t>Szerelő és védőbeton</t>
  </si>
  <si>
    <t>ált</t>
  </si>
  <si>
    <t>Tetőfedés</t>
  </si>
  <si>
    <t>a 7/2006. (IV. 24.) TNM rendelet 5. melléklet 2. sor alapján</t>
  </si>
  <si>
    <t>A tetőfelületekre ható terhelések:</t>
  </si>
  <si>
    <t>meteorológiai terhek.</t>
  </si>
  <si>
    <t>önsúly:          …..    kg/m2</t>
  </si>
  <si>
    <t>közvetlenül a tetőpanelről függesztett terhek: 0 kg/m2</t>
  </si>
  <si>
    <t xml:space="preserve">A megajánlott termékek esetében a teljes tetőrétegrendre vonatkozóan tűzvédelmi megfelelőségi igazolással kell igazolni a tűzvédelmi megfelelőséget. </t>
  </si>
  <si>
    <t>Tetőfedés összesen</t>
  </si>
  <si>
    <t>Műanyag nyílászárók</t>
  </si>
  <si>
    <t>Előzetes műszaki megjegyzések a műanyag külső fali ablakszerkezetekhez:</t>
  </si>
  <si>
    <r>
      <t xml:space="preserve">7/2006. (IV. 24.) BM rendelet szerinti 5. melléklet energetikai követelményeket kell kielégíteni.
</t>
    </r>
    <r>
      <rPr>
        <b/>
        <u/>
        <sz val="8"/>
        <rFont val="Arial"/>
        <family val="2"/>
        <charset val="238"/>
      </rPr>
      <t xml:space="preserve">  7. sor Üvegezés Ug&lt;1,00 W/m</t>
    </r>
    <r>
      <rPr>
        <b/>
        <u/>
        <vertAlign val="superscript"/>
        <sz val="8"/>
        <rFont val="Arial"/>
        <family val="2"/>
        <charset val="238"/>
      </rPr>
      <t>2</t>
    </r>
    <r>
      <rPr>
        <b/>
        <u/>
        <sz val="8"/>
        <rFont val="Arial"/>
        <family val="2"/>
        <charset val="238"/>
      </rPr>
      <t>K</t>
    </r>
    <r>
      <rPr>
        <b/>
        <sz val="8"/>
        <rFont val="Arial"/>
        <family val="2"/>
        <charset val="238"/>
      </rPr>
      <t xml:space="preserve">
  8. sor Különleges üvegezés* 1,2 W/m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 xml:space="preserve">K  (pld. biztonsági üvegezés esetén)
 </t>
    </r>
    <r>
      <rPr>
        <b/>
        <u/>
        <sz val="8"/>
        <rFont val="Arial"/>
        <family val="2"/>
        <charset val="238"/>
      </rPr>
      <t xml:space="preserve"> 9. sor Fa vagy PVC keretszerkezetű homlokzati üvegezett nyílászáró (&gt;0,5m2)</t>
    </r>
    <r>
      <rPr>
        <b/>
        <sz val="8"/>
        <rFont val="Arial"/>
        <family val="2"/>
        <charset val="238"/>
      </rPr>
      <t xml:space="preserve">        Uw&lt;</t>
    </r>
    <r>
      <rPr>
        <b/>
        <u/>
        <sz val="8"/>
        <rFont val="Arial"/>
        <family val="2"/>
        <charset val="238"/>
      </rPr>
      <t>1,15 W/m</t>
    </r>
    <r>
      <rPr>
        <b/>
        <u/>
        <vertAlign val="superscript"/>
        <sz val="8"/>
        <rFont val="Arial"/>
        <family val="2"/>
        <charset val="238"/>
      </rPr>
      <t>2</t>
    </r>
    <r>
      <rPr>
        <b/>
        <u/>
        <sz val="8"/>
        <rFont val="Arial"/>
        <family val="2"/>
        <charset val="238"/>
      </rPr>
      <t>K</t>
    </r>
  </si>
  <si>
    <t>Műanyag ablakszerkezetek szállítása és szakszerű beépítése, a szükséges vasalatokkal, tömítésekkel, takaróelemekkel készreszerelve.</t>
  </si>
  <si>
    <t>A fenti gyártmánytól eltérő, de a követelményeknek megfelelő termék is választható.</t>
  </si>
  <si>
    <r>
      <t>üvegezés U-értéke: U &lt; 1,0 W =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</rPr>
      <t>K</t>
    </r>
  </si>
  <si>
    <t>Jüllich vagy azonos minőségű</t>
  </si>
  <si>
    <t>Megajánlott üveg-gyártmány:</t>
  </si>
  <si>
    <t>Három rétegű, meleg peremezésű hőszigetelő üvegezés</t>
  </si>
  <si>
    <t>Belső üvegezés: normál Floatüveg + Low-e</t>
  </si>
  <si>
    <t>Ablakvasalatok (ajtó és ablakelemek egységesek)</t>
  </si>
  <si>
    <t>Hőhídmentes műanyag profilok kívül belül fehérben</t>
  </si>
  <si>
    <t>Elemszerkezet, üvegezések, panelmezők stb. a rajzok és a leíráok alapján.</t>
  </si>
  <si>
    <t>Oldalsó, közbenső és felső tokszélesítések általában nem szükségesek, csak ha az külön nevesítésre kerül.</t>
  </si>
  <si>
    <t>Beltéri ablakpárkány</t>
  </si>
  <si>
    <t>Belső párkánylefedés, formára préselt faforgácslapból v=20 mm, HPL-műanyag bevonattal v=0,8 mm. Elülső él lekerekítve, r=10 mm, merőleges szegőéllel, sz=40 mm.</t>
  </si>
  <si>
    <t>Méretrevágott darabok különböző hosszban. A látható oldaléleket élfóliázni kell. A sarkokat pontosan gérbe kell vágni. Vakolathoz és ablakkerethez stb. kapcsolatokat 5-10 mm széles, elasztikus fúgával kell megvalósítani.</t>
  </si>
  <si>
    <t>Beleértve a vasbeton pillérek és az alumínium homlokzat közötti keskeny burkolatot is.</t>
  </si>
  <si>
    <t>Gyártmány: HELOLIT</t>
  </si>
  <si>
    <t>Hátoldal: vízlepergető műanyag fólia</t>
  </si>
  <si>
    <t>Tűzállóság: B2</t>
  </si>
  <si>
    <t>Véglaminálás: a könyöklő oldalsó látható éle a felületi fóliával egyező színben kerül laminálásra.</t>
  </si>
  <si>
    <t>Műanyag összesen</t>
  </si>
  <si>
    <t>A szükséges vasalatokkal, tömítésekkel, takaróelemekkel készreszerelve</t>
  </si>
  <si>
    <t>Az ablakelemek a következőkből állnak:</t>
  </si>
  <si>
    <t>tartozék: külső oldalon előre elhelyezett takaróprofil (ablakszakáll)</t>
  </si>
  <si>
    <t>Belső ablakpárkányok</t>
  </si>
  <si>
    <t>Tartozék alumínium sínes rovarháló nyíló ablakokhoz</t>
  </si>
  <si>
    <t>Alumínium peremes szúnyogháló szállítása és beépítése</t>
  </si>
  <si>
    <t>Felhelyezés rögzítőfülekkel a belső oldalról.</t>
  </si>
  <si>
    <t>Szakszerű, hézagmentes felhelyezéssel, gyártó utasításai szerint</t>
  </si>
  <si>
    <t>Alternatív</t>
  </si>
  <si>
    <t>AV (Acélbordás válaszfal), sz= 10 cm, dupla borítással, 2 x 12,5 mm GK-lappal</t>
  </si>
  <si>
    <t>Horganyzott CW-állóprofilok szállítása és szerelése, sz= 50 mm, és kétoldali dupla (2x12,5 mm) gipszkarton építőlemez burkolat.</t>
  </si>
  <si>
    <t>Profilvastagság: v= 50 mm</t>
  </si>
  <si>
    <t>Ajtó-, ablaknyílások</t>
  </si>
  <si>
    <t>Falvastagság: d= 100 mm</t>
  </si>
  <si>
    <t>Gyártmány: Rigips</t>
  </si>
  <si>
    <t>Gyártmány: Isover akusto</t>
  </si>
  <si>
    <t>átalány</t>
  </si>
  <si>
    <t>Anyagminőség: általánosan S235JR ill. S235JRG2 (régi A38-as osztály)</t>
  </si>
  <si>
    <t>A kötőelemek minősége: 5.6 vagy 8.8 minőség (esetleges 10.9-es NF-csavarok mindig egyedileg a pozíciókban megadva). Dűbelezés az előregyártott vb. szerkezetekhez: HILTI HSA, különleges igény esetén HILTI HVU (vagy ezzel egyenértékű termék - pl. FISCHER).</t>
  </si>
  <si>
    <t>Helyszíni szerelés után a sérült alapmázolást ki kell javítani. A fedőmázolást l. külön fejezetben kiírva.</t>
  </si>
  <si>
    <t>Az acélszerkezet mázolásos korrózióvédelme: l. a bevezetőben írtak szerint.</t>
  </si>
  <si>
    <t>Belső Szín: RAL 9002</t>
  </si>
  <si>
    <t>Műanyag ablakszerkezetek szállítása és beépítése</t>
  </si>
  <si>
    <t>Szárnyelemek a rajzok alapján a szükséges kilincsek, rejtett vasalatok, Rehau-rendszervasalatok a műanyag szerkezetekhez illő színnel porszórva</t>
  </si>
  <si>
    <t>A kiírás alapjául a Rehau műanyag szerkezetek szerkezetbeépítési előírásai szolgálnak. A profil- tartozék- és vasalat kiválasztás az aktuálisan érvényes Rehau irányelvek alapján kell, hogy történjen.</t>
  </si>
  <si>
    <t>01.2</t>
  </si>
  <si>
    <t>01.3</t>
  </si>
  <si>
    <t>Acél Z profil elhelyezés a vasbeton aljzatlemezen</t>
  </si>
  <si>
    <t>120mm vastagság - 0,00 sík padlószerkezetében</t>
  </si>
  <si>
    <t>összesen &lt; 80kg/m2 -&gt; az OTSZ 2. melléklet 7. sor szerinti követelmény</t>
  </si>
  <si>
    <t xml:space="preserve">rátett terhek - 0 kg/m2 </t>
  </si>
  <si>
    <t>'04</t>
  </si>
  <si>
    <t>Szín: középszürke</t>
  </si>
  <si>
    <t xml:space="preserve">A lámpák, gépészeti elemek beépítésével való koordinációt az egységár tartalmazza. </t>
  </si>
  <si>
    <t>Az elemek szükség szerinti méretre szabását az egységár tartalmazza.</t>
  </si>
  <si>
    <t>Előtétfalak a gépészeti vezetékek és egyéb szerkezetek eltakarására, továbbá külső szerelt fal belső oldali elburkolása, 50mm vtg. Közetgapot hőszigeteléssel.</t>
  </si>
  <si>
    <t>04.1</t>
  </si>
  <si>
    <t>04.2</t>
  </si>
  <si>
    <t>Lapvastagság:120mm</t>
  </si>
  <si>
    <t>CAPAROL Buntsteinputz; Szemcseméret 2 mm; szín választás szerint: sötétszürke</t>
  </si>
  <si>
    <t xml:space="preserve">Homlokzati szendvicspanel </t>
  </si>
  <si>
    <t>Külső szín: RAL 9006</t>
  </si>
  <si>
    <r>
      <t xml:space="preserve">QuadCore hőszigetelő mag, melynek vastagsága (panelvastagság): </t>
    </r>
    <r>
      <rPr>
        <b/>
        <sz val="8"/>
        <rFont val="Arial"/>
        <family val="2"/>
        <charset val="238"/>
      </rPr>
      <t>120 mm</t>
    </r>
    <r>
      <rPr>
        <sz val="8"/>
        <rFont val="Arial"/>
        <family val="2"/>
        <charset val="238"/>
      </rPr>
      <t xml:space="preserve">, </t>
    </r>
  </si>
  <si>
    <t xml:space="preserve">A szendvicspanelok elhelyezése: kívülről az acél pillérekre, ajtó- és ablakkeretekre történik. A szendvicspanelok rögzítése az acél hátérszerkeztekre nemesacél önmetsző csavarokkal, a a vasbeton pillérekre dübelekkel történjen, a csavarfejek alatt nemesacél-neoprén tömítéssel . Fekvő elrendezésben kell a paneleket beépíteni.
</t>
  </si>
  <si>
    <t>QuadCore hőszigetelésű 12 cm vastag szendvicspanel. 
Típus: Kingspan KS1000 AWP Micro-rib rejtett rögzítéssel</t>
  </si>
  <si>
    <t>vízvető profil, takaró lemezek, függőleges és vízszintes sarkok, élek, ajtó- és abalakszegélyezsek.</t>
  </si>
  <si>
    <t>lemezvastagság: 0,75mm</t>
  </si>
  <si>
    <t>anyag: lakkbevonatolt acéllemez, RAL9006 ezüst és RAL 7016 antracit</t>
  </si>
  <si>
    <t>RAL 9006 ezüst lemez készül a szendvicspanel homlokzati toldásainál, sarkokban</t>
  </si>
  <si>
    <t xml:space="preserve">A tervezett épület tetőrétegrendjének követelményei </t>
  </si>
  <si>
    <r>
      <rPr>
        <b/>
        <u/>
        <sz val="8"/>
        <color indexed="60"/>
        <rFont val="Arial"/>
        <family val="2"/>
        <charset val="238"/>
      </rPr>
      <t>tűzvédelmi követelmény a teljes tetőrétegrendre:</t>
    </r>
    <r>
      <rPr>
        <b/>
        <sz val="8"/>
        <color indexed="60"/>
        <rFont val="Arial"/>
        <family val="2"/>
        <charset val="238"/>
      </rPr>
      <t xml:space="preserve">  </t>
    </r>
    <r>
      <rPr>
        <b/>
        <sz val="10"/>
        <color indexed="60"/>
        <rFont val="Arial"/>
        <family val="2"/>
        <charset val="238"/>
      </rPr>
      <t>A2 EI 30</t>
    </r>
  </si>
  <si>
    <r>
      <t xml:space="preserve">az 54/2014 (XII.5.) BM rendelet OTSZ 2. melléklet 1. táblázat 
</t>
    </r>
    <r>
      <rPr>
        <b/>
        <sz val="8"/>
        <color indexed="60"/>
        <rFont val="Arial"/>
        <family val="2"/>
        <charset val="238"/>
      </rPr>
      <t xml:space="preserve">AK </t>
    </r>
    <r>
      <rPr>
        <sz val="8"/>
        <color indexed="60"/>
        <rFont val="Arial"/>
        <family val="2"/>
        <charset val="238"/>
      </rPr>
      <t xml:space="preserve">kockázat </t>
    </r>
    <r>
      <rPr>
        <b/>
        <sz val="8"/>
        <color indexed="60"/>
        <rFont val="Arial"/>
        <family val="2"/>
        <charset val="238"/>
      </rPr>
      <t>1-2 szint / F oszlop</t>
    </r>
    <r>
      <rPr>
        <sz val="8"/>
        <color indexed="60"/>
        <rFont val="Arial"/>
        <family val="2"/>
        <charset val="238"/>
      </rPr>
      <t xml:space="preserve">, elsősorban </t>
    </r>
    <r>
      <rPr>
        <b/>
        <sz val="8"/>
        <color indexed="60"/>
        <rFont val="Arial"/>
        <family val="2"/>
        <charset val="238"/>
      </rPr>
      <t>6. sor</t>
    </r>
    <r>
      <rPr>
        <sz val="8"/>
        <color indexed="60"/>
        <rFont val="Arial"/>
        <family val="2"/>
        <charset val="238"/>
      </rPr>
      <t>, 
helyenként 7. sor szerinti követelmény</t>
    </r>
  </si>
  <si>
    <t>Trapézlemezfödém</t>
  </si>
  <si>
    <t>Tartozék: a trapézlemez anyagával azonos aszimmetrikus peremező U-profil a födémszélek mentén</t>
  </si>
  <si>
    <t>Elszámolható: a tervekről leolvasható lefedett geometriai mennyiség. A szükség szerinti oldalirányú és hosszirányú átlapolások miatti megrendelési többletet az egységárba bele kell kalkulálni.</t>
  </si>
  <si>
    <t>A konzolos túlnyújtás miatt statikailag szükséges mennyiség elszámolható. Ezt a tétel mennyisége tartalmazza.</t>
  </si>
  <si>
    <t>Iroda tető</t>
  </si>
  <si>
    <t xml:space="preserve">Fektetési rend: 3 támaszú lemezként.     Főtartók tengelytávolsága: 5,00m </t>
  </si>
  <si>
    <t>Beleértve a felmenő épületelemekhez való felvezetéseket is.</t>
  </si>
  <si>
    <t>Tető hőszigetelése polisztirol, vízszintes, trapézlemez födémen</t>
  </si>
  <si>
    <t>Tető hőszigetelése kőzetgyapot, vízszintes, trapézlemez födémen</t>
  </si>
  <si>
    <t>Polisztirol szigetelőlapok szállítása és beépítése, több rétegben lefektetve, mechanikusan rögzítve. Lemezeket eltolva elhelyezni és szorosan egymáshoz nyomni.</t>
  </si>
  <si>
    <t xml:space="preserve">A rendszergyártónak lerakási tervet kell kidolgoznia. A terveket a megbízottnak időben rendelkezésre kell bocsájtania. </t>
  </si>
  <si>
    <t>A felfelé menő építőelemekhez, vízelvezetésekhez stb. való illesztéseket külön nem díjazzák.</t>
  </si>
  <si>
    <t>Egyébként a gyártó feldolgozási- és kivitelezési előírásai érvényesek.</t>
  </si>
  <si>
    <t>Lejtés: 2 %</t>
  </si>
  <si>
    <t>WLG 0,035 W/mK</t>
  </si>
  <si>
    <t>szigetelőanyag vastagság: átlagosan 20 cm</t>
  </si>
  <si>
    <t>Gyártmány: MAPEI</t>
  </si>
  <si>
    <t>Gyártmány: Rockwool</t>
  </si>
  <si>
    <t>Elszámolható: a tervekről leolvasható lefedett geometriai mennyiség. A szükség szerinti oldalirányú és hosszirányú átlapolások miatti megrendelési többletet az egységárba bele kell kalkulálni.
A felülvilágító kupolák területe nem került levonásra a tétel mennyiségéből.</t>
  </si>
  <si>
    <r>
      <rPr>
        <sz val="8"/>
        <color indexed="8"/>
        <rFont val="Arial"/>
        <family val="2"/>
        <charset val="238"/>
      </rPr>
      <t>Alátét, elválasztó és sérülésellenőrző rétegek lefektetése, védőlemez-, műanyagfátyol-, fólia vagy műanyagfilc egy rétegben, átlapolással, rögzítés nélkül, vízszintes felületen, POLYDREN 300 gr/m2 poliészter geotextília, elválasztó-, védő-, kiegyenlítő réteg, 2,0x100m</t>
    </r>
    <r>
      <rPr>
        <sz val="10"/>
        <color indexed="8"/>
        <rFont val="Times New Roman CE"/>
        <charset val="238"/>
      </rPr>
      <t xml:space="preserve">
</t>
    </r>
  </si>
  <si>
    <t>Geotextília elválsztó réteg, vízszintes trapézlemez födémen</t>
  </si>
  <si>
    <t>Csapadékvíz elleni szigetelés, vízszintes trapézlemez födémen</t>
  </si>
  <si>
    <r>
      <rPr>
        <b/>
        <sz val="8"/>
        <color indexed="60"/>
        <rFont val="Arial"/>
        <family val="2"/>
        <charset val="238"/>
      </rPr>
      <t>Arcelor Mittal TR153/290</t>
    </r>
    <r>
      <rPr>
        <sz val="8"/>
        <rFont val="Arial"/>
        <family val="2"/>
      </rPr>
      <t xml:space="preserve"> típusú, vagy vele egyenértékű </t>
    </r>
    <r>
      <rPr>
        <b/>
        <sz val="8"/>
        <rFont val="Arial"/>
        <family val="2"/>
        <charset val="238"/>
      </rPr>
      <t>0,88</t>
    </r>
    <r>
      <rPr>
        <sz val="8"/>
        <rFont val="Arial"/>
        <family val="2"/>
      </rPr>
      <t xml:space="preserve"> mm vtg. acél trapézlemezfödém, gyártó beépítési utasításai szerinti szereléssel.                           Szín: RAL 9002, bevonatrendszer: poliészter.</t>
    </r>
  </si>
  <si>
    <r>
      <t xml:space="preserve">Egyenes rétegrendű csapadékvíz elleni szigetelés párazáró rétege, vízszintes felületen, egy rétegben, minimum 0,6 mm vastag üvegszövet erősítésű alukasírozott fóliával, </t>
    </r>
    <r>
      <rPr>
        <b/>
        <sz val="8"/>
        <rFont val="Arial"/>
        <family val="2"/>
        <charset val="238"/>
      </rPr>
      <t>MAPEPLAN EVO SK</t>
    </r>
    <r>
      <rPr>
        <sz val="8"/>
        <rFont val="Arial"/>
        <family val="2"/>
      </rPr>
      <t xml:space="preserve"> öntapadó párazáró fólia, alukasírozással, 1,4x100m</t>
    </r>
  </si>
  <si>
    <r>
      <t xml:space="preserve">Típus: </t>
    </r>
    <r>
      <rPr>
        <b/>
        <sz val="8"/>
        <rFont val="Arial"/>
        <family val="2"/>
        <charset val="238"/>
      </rPr>
      <t>MAPEPLAN EVO SK</t>
    </r>
    <r>
      <rPr>
        <sz val="8"/>
        <rFont val="Arial"/>
        <family val="2"/>
      </rPr>
      <t xml:space="preserve"> öntapadó párazáró fólia, alukasírozással, 1,4x100m</t>
    </r>
  </si>
  <si>
    <r>
      <t xml:space="preserve">Típus: </t>
    </r>
    <r>
      <rPr>
        <b/>
        <sz val="8"/>
        <rFont val="Arial"/>
        <family val="2"/>
        <charset val="238"/>
      </rPr>
      <t>ROCKWOOL Roofrock 40</t>
    </r>
  </si>
  <si>
    <r>
      <t xml:space="preserve">Egyenes rétegrendű járható lapostető szigetelés, vízszintes felületen, egy rétegben,    5cm vtg. lépésálló kőzetgyapot lemezzel, </t>
    </r>
    <r>
      <rPr>
        <b/>
        <sz val="8"/>
        <rFont val="Arial"/>
        <family val="2"/>
        <charset val="238"/>
      </rPr>
      <t>ROCKWOOL Roofrock 40</t>
    </r>
    <r>
      <rPr>
        <sz val="8"/>
        <rFont val="Arial"/>
        <family val="2"/>
      </rPr>
      <t xml:space="preserve"> homogén kőzetgyapot lemez 2000x1200x160 mm</t>
    </r>
  </si>
  <si>
    <r>
      <t xml:space="preserve">Gyártmány: </t>
    </r>
    <r>
      <rPr>
        <b/>
        <sz val="8"/>
        <rFont val="Arial"/>
        <family val="2"/>
        <charset val="238"/>
      </rPr>
      <t>Austrotherm AT-N 100</t>
    </r>
  </si>
  <si>
    <r>
      <t>Típus:</t>
    </r>
    <r>
      <rPr>
        <b/>
        <sz val="8"/>
        <rFont val="Arial"/>
        <family val="2"/>
        <charset val="238"/>
      </rPr>
      <t xml:space="preserve"> POLYDREN 300</t>
    </r>
    <r>
      <rPr>
        <sz val="8"/>
        <rFont val="Arial"/>
        <family val="2"/>
      </rPr>
      <t xml:space="preserve"> gr/m2 poliészter geotextília</t>
    </r>
  </si>
  <si>
    <r>
      <t xml:space="preserve">Vízszintes felületen, mechanikai rögzítéssel, egy rétegben, 1,5 mm vastag, lágy PVC vagy PIB lemezzel, átlapolások forrólevegős hegesztésével,                            </t>
    </r>
    <r>
      <rPr>
        <b/>
        <sz val="8"/>
        <rFont val="Arial"/>
        <family val="2"/>
        <charset val="238"/>
      </rPr>
      <t>MAPEPLAN M 15 T1</t>
    </r>
    <r>
      <rPr>
        <sz val="8"/>
        <rFont val="Arial"/>
        <family val="2"/>
      </rPr>
      <t xml:space="preserve"> 1,5 mm vastag PVC-P vízszigetelő lemez lapostetők csapadékvíz elleni szigetelésére, mechanikai rögzítéssel, Broof(T1) minősítéssel, 1,60x20m</t>
    </r>
  </si>
  <si>
    <r>
      <t xml:space="preserve">Típus: </t>
    </r>
    <r>
      <rPr>
        <b/>
        <sz val="8"/>
        <rFont val="Arial"/>
        <family val="2"/>
        <charset val="238"/>
      </rPr>
      <t>MAPEPLAN M 15 T1</t>
    </r>
  </si>
  <si>
    <t>Tető hőszigeteléshez lejtésképzés, pontralejtés tetőösszefolyókhoz</t>
  </si>
  <si>
    <t>Lépésálló hőszigetelés fektetése trapézlemez födémekre a tetőszigetelés és a hőszigetelés gyártója által készített fektetési tervek és kivitelezési részlettervek szerinti mechanikus rögzítéssel.</t>
  </si>
  <si>
    <t xml:space="preserve">Felépítés: 1 rétegben </t>
  </si>
  <si>
    <t>Fektetés: gyártó utasításai szerint</t>
  </si>
  <si>
    <t xml:space="preserve">Feketés: 40 mm-től 180 mm-ig </t>
  </si>
  <si>
    <t>Anyagsűrűség: 160 kg/m3</t>
  </si>
  <si>
    <t>Hővezetési tényező: 0,040  W/ mK</t>
  </si>
  <si>
    <t>Nyomószilárdság: &gt; 70 kPa</t>
  </si>
  <si>
    <t>Gyártmány: Austrotherm AT-N150</t>
  </si>
  <si>
    <t>formára vágott lépésálló polisztirol</t>
  </si>
  <si>
    <t>Csapadékvíz elleni szigetelés, függőleges, attikafalon</t>
  </si>
  <si>
    <t>Függőleges felületen kontakt ragasztással, egy rétegben, 1,5 mm vastag, lágy PVC vagy PIB lemezzel, átlapolások forrólevegős hegesztésével, MAPEPLAN M 15 T1 1,5 mm vastag PVC-P vízszigetelő lemez, 
Ragasztás: MAPEPLAN ADS 200 ragasztóval,
A szendvicspanel attika külső éléig kivezetve</t>
  </si>
  <si>
    <r>
      <t xml:space="preserve">Típus: </t>
    </r>
    <r>
      <rPr>
        <b/>
        <sz val="8"/>
        <rFont val="Arial"/>
        <family val="2"/>
        <charset val="238"/>
      </rPr>
      <t xml:space="preserve">MAPEPLAN ADS 200 </t>
    </r>
    <r>
      <rPr>
        <sz val="8"/>
        <rFont val="Arial"/>
        <family val="2"/>
        <charset val="238"/>
      </rPr>
      <t>ragasztó</t>
    </r>
  </si>
  <si>
    <t>Tetőátvezetések szigetelése</t>
  </si>
  <si>
    <t>Acél álványlábak, villámfelfogó csúcsok, egyéb pontszerű átvezetéseknél szigetelés felvezetése, átvezetés vízhatlan tömítése.</t>
  </si>
  <si>
    <t>Fóliabádog vonal menti rögzítésekhez</t>
  </si>
  <si>
    <t>Fóliabádog vonal menti rögzítésekhez,  attikacsatlakozásnál és felülvilágítóhoz való csatlakozásnál többször élhajlított, 0,8mm vtg. fóiabádog SIKAPLAN fedéshez, ksz: 20cm</t>
  </si>
  <si>
    <t xml:space="preserve">Mechanikai rögzítés a trapézlemezhez:
EJOT Dabo HTK-2G-250-185/90 szigetelés rögzítő készlettel
</t>
  </si>
  <si>
    <t>12</t>
  </si>
  <si>
    <t>Mechanikai rögzítés a hajlatokban, vonal menti rögzítések</t>
  </si>
  <si>
    <t>MAPEPLAN fém előte lyukaszott rögzítő sín vonal menti rögzítés. Vízszintes felületen  és függőleges felületen elhelyezhető. Nagy szakítószilárdságú  MAPEPLAN T CORD zsinór a rögzítő sín mellé forrólegvegős hegesztéssel elhelyezve. Ez veszi fel a  feszültséget a sín és a szigetelő lemez között.</t>
  </si>
  <si>
    <t xml:space="preserve">Anyag: cink réz és titán ötvözettel; 0,80mm vtg.,        </t>
  </si>
  <si>
    <t xml:space="preserve">Alfejezet </t>
  </si>
  <si>
    <t>Attikalefedések és egyéb tetőelemek</t>
  </si>
  <si>
    <t>Attikalefedés szendvicspaneles külső falak mentén</t>
  </si>
  <si>
    <t>Attikalefedés külső falak mentén kétvízorros fallefedéssel, többször hajlított, horganyzott, bevonatolt, 0,75mm vtg. acéllemezből, max. 50 cm kiterített szélességgel, bevonatrendszer: Poliészter. Rögzítés: az attika acéllemezburkolatához egyik oldalon rögzítősávra hajlítva, másik oldalon szegecskapcsolattal.</t>
  </si>
  <si>
    <t>Szín: RAL RAL 7016 antracit</t>
  </si>
  <si>
    <t>Biztonsági kikötő elemek</t>
  </si>
  <si>
    <t>Rozsdamentes acél biztonsági kikötő elemek a traépzlemez födémhez speciális rendszerdübellel rögzítve.</t>
  </si>
  <si>
    <t>Szakszerű csatlakoztatás a tetőszigeteléshez.</t>
  </si>
  <si>
    <t>Szerelés: a rendszer utasításait betartva.</t>
  </si>
  <si>
    <t xml:space="preserve">Gyártmány: ABS-Lock </t>
  </si>
  <si>
    <t xml:space="preserve">Tipus: ABS-Lock X-T-One </t>
  </si>
  <si>
    <t>Elhelyezés után nem igényel további karbantartást.</t>
  </si>
  <si>
    <t>Vezetékek átvezetéseinek hőszigetelő tömítése</t>
  </si>
  <si>
    <t>Légtechnikai vezetékek átvezetéseinek hőszigetelő tömítése helyszínen habosodó poliuretánhabbal, a födémnyílás és légcsatorna közti hézagok folytonos kitöltésével, hézagszélesség: 10-25cm</t>
  </si>
  <si>
    <t>átalány.</t>
  </si>
  <si>
    <t>Attikalefedések és egyéb tetőelemek összesen</t>
  </si>
  <si>
    <t>Esővízlefolyó rákötése a külső rendszerre</t>
  </si>
  <si>
    <t>Túlfolyó kialakítása attikafalban</t>
  </si>
  <si>
    <t>krm: 15cm széles, 9cm magas</t>
  </si>
  <si>
    <t>szükség szerinti, rozsdamentes acéllal kiképzett bádogos szerkezetekkel, tetőszigetelő munkákkal, külső oldali vízköpővel, a csatlakozó felületek gondos, vízhatlan részletkiképzésével.</t>
  </si>
  <si>
    <t>Párazáró fólia trapézlemez födémen</t>
  </si>
  <si>
    <t>Mapeplan PVC járósáv</t>
  </si>
  <si>
    <t>A MAPEPLAN PVC JÁRÓSÁV egy poliészterháló-betétes, lágy PVC szigetelésvédő lemez, a Mapeplan PVC-P szigetelőlemezen kialakítandó járósáv csúszásmentességének biztosítására.</t>
  </si>
  <si>
    <t>Előnyei: könnyű fektetés, forrólevegős hegeszthetőség és alacsony súly.</t>
  </si>
  <si>
    <t>Csomagolás: 1x15m-es tekercsben</t>
  </si>
  <si>
    <t>Tetőn elhelyezendő járósáv csúszásmentes felülettel. UV stabil és időjárás álló.</t>
  </si>
  <si>
    <t>50cm széles járósáv fektetése karbantartási munkákhoz.</t>
  </si>
  <si>
    <t>Tető hőszigetelése PIR, vízszintes, trapézlemez födémen</t>
  </si>
  <si>
    <t>05-a</t>
  </si>
  <si>
    <t>A Mapeplan Therm PIR ALU hőszigetelés, mechanikai rögzítéssel.</t>
  </si>
  <si>
    <t>Tűzvédelmi osztály a MSZ EN 13501-1 alapján D-s1, d0</t>
  </si>
  <si>
    <r>
      <t xml:space="preserve">Gyártmány: </t>
    </r>
    <r>
      <rPr>
        <b/>
        <sz val="8"/>
        <color indexed="12"/>
        <rFont val="Arial"/>
        <family val="2"/>
        <charset val="238"/>
      </rPr>
      <t>Mapeplan Therm PIR ALU</t>
    </r>
  </si>
  <si>
    <t>Alternatív tétel a ROCKWOOL Roofrock 40 és az Austrotherm AT-N 100 rétegek együttes kiváltására.</t>
  </si>
  <si>
    <r>
      <t xml:space="preserve">szigetelőanyag vastagság: átlagosan </t>
    </r>
    <r>
      <rPr>
        <b/>
        <sz val="8"/>
        <color indexed="12"/>
        <rFont val="Arial"/>
        <family val="2"/>
        <charset val="238"/>
      </rPr>
      <t>16</t>
    </r>
    <r>
      <rPr>
        <sz val="8"/>
        <color indexed="12"/>
        <rFont val="Arial"/>
        <family val="2"/>
        <charset val="238"/>
      </rPr>
      <t>cm</t>
    </r>
  </si>
  <si>
    <t>Homlokzati sinus hullámlemez</t>
  </si>
  <si>
    <t>Horganyzott acél távtartó elemekre szerelt VMZ Sinus profil 18/76 0,80mm vtg.</t>
  </si>
  <si>
    <t>Szegélyező lemezek sinus hullámlemezhez</t>
  </si>
  <si>
    <t>Minden jellegű speciális profil, rögzítőanyag, segédanyag, rovarháló, zajvédő és kontaktkorróziós fólia, profilkitöltő habanyag , a</t>
  </si>
  <si>
    <t>Minden jellegű speciális profil, rögzítőanyag, segédanyag, rovarháló, zajvédő és kontaktkorróziós fólia, profilkitöltő habanyag a részletképzésekhez szükséges anyagok, teljes körűen jelen tétel keretében építendők be</t>
  </si>
  <si>
    <t>felső vízvető profil a  homlokzati falpanelhez csatlakozás részletképzése</t>
  </si>
  <si>
    <t>takaró lemezek, függőleges és vízszintes sarkok, élek, ajtó- és abalakszegélyezések.</t>
  </si>
  <si>
    <t>Szükség szerinti látszó függőleges lizénák az elemvégeknél</t>
  </si>
  <si>
    <t>Homlokzati sinus hullámlemez burkolat vízszintesen fektetve, díszítő elemként a szendvicspanel elé szerelve.</t>
  </si>
  <si>
    <t>tartozék: belső oldali műanyag takaró szegélyek körben</t>
  </si>
  <si>
    <t>szín: RAL7016 antracit - az ablakkal megegyező</t>
  </si>
  <si>
    <t>Külső oldali, többszörösen élhajlított, porszórt alumínium sajtolt párkány és véglezárásai v=1,0mm;</t>
  </si>
  <si>
    <t>Tartozék - Kültéri ablakpárkány</t>
  </si>
  <si>
    <t>A belső oldalon gyári fehér színű az ablak.</t>
  </si>
  <si>
    <t>tartozék: tokmagasítás alul</t>
  </si>
  <si>
    <t>tartozék: felütköző küszöb</t>
  </si>
  <si>
    <t>Szélesség: 12 -15 cm</t>
  </si>
  <si>
    <t>07.1</t>
  </si>
  <si>
    <t>Belső oldalán 2cm lehajlású,műanyag/PVC párkányelem, 12 - 15 cm szélességgel, véglezárásokkal, mechanikai/PUR habos ragasztással beépítve</t>
  </si>
  <si>
    <t>Minden műanyag ablakelemhez:</t>
  </si>
  <si>
    <t>Acéltokok acél ajtólapokkal és fa ajtólapokkal</t>
  </si>
  <si>
    <t>Kiegészítők</t>
  </si>
  <si>
    <t>Alumínium nyílászárók</t>
  </si>
  <si>
    <t>Acél tokok, acél és fa ajtólapokkal</t>
  </si>
  <si>
    <t>Előzetes technikai megjegyzések az ajtókhoz</t>
  </si>
  <si>
    <t>Acéllemez átfogó, sarok- és blokktokok 2,0mm vtg. lemezből, hegesztett, 3 oldalon EPDM tömítőprofillal, falazathoz dübelező rögzítő pántok hozzáhegesztve, alsó ajtólezárás alsó ütkötetés nélkül.</t>
  </si>
  <si>
    <t>Beépítésre kész ajtóelem. Kétfalú ajtólap, min. 45mm vagy 65mm vtg., 3oldalon ütközőhornyoan acélmegerősítéssel, belsejében ásványgyapot hőszigetelés, vékony falc, lemezvastagság 1,5mm.</t>
  </si>
  <si>
    <t>Az ajtólap és az ajtótok horganyzott és alapmázolt-porszórt, szürkésfehér. 
Az ajtólap fa ajtólapoknál körfuratolt faforgács, keményfa éllel, Portalith bevonattal.
Hengerzárbetét számára előkészített zárszerkezet.</t>
  </si>
  <si>
    <r>
      <t>Kilincsek általános esetben:</t>
    </r>
    <r>
      <rPr>
        <sz val="8"/>
        <rFont val="Arial"/>
        <family val="2"/>
      </rPr>
      <t xml:space="preserve"> 
FSB rozsdamentes acélkilincsek, normál igénybevételre, körkeresztmetszetű, "U" alakú kilincs,  körrozettás címkékkel,</t>
    </r>
    <r>
      <rPr>
        <u/>
        <sz val="8"/>
        <rFont val="Arial"/>
        <family val="2"/>
        <charset val="238"/>
      </rPr>
      <t/>
    </r>
  </si>
  <si>
    <r>
      <t>Kilincsek tűzgátló ajtók esetében:</t>
    </r>
    <r>
      <rPr>
        <sz val="8"/>
        <rFont val="Arial"/>
        <family val="2"/>
      </rPr>
      <t xml:space="preserve"> 
az ajtóhoz típustartozékként szállított rövidcímkés acélbetétes fekete műanyag kilincsek</t>
    </r>
  </si>
  <si>
    <t>Szerkezeti pántok, 3-részesek golyóscsapággyal. Zárás felső ajtócsukóval, ha szükséges. (Vagy önzáródó rugós pánttal.)</t>
  </si>
  <si>
    <t>Elem szállítása és szakszerű beépítése</t>
  </si>
  <si>
    <t>Magassági szintbeállítás szintezőműszerrel.</t>
  </si>
  <si>
    <t>Fa ajtólap, acél tokkal - NM: 75 x 212,5 cm</t>
  </si>
  <si>
    <t>Névleges méret: 75 x 212,5 cm</t>
  </si>
  <si>
    <t>Összesen</t>
  </si>
  <si>
    <t>Acél tokok acél és fa ajtólapokkal</t>
  </si>
  <si>
    <t>Szellőzőrács / PVC</t>
  </si>
  <si>
    <t>Szellõzõrácsok beépítése, ajtóknál és belső helyiségeknél.</t>
  </si>
  <si>
    <t>Elszámolható: ajtólaponként 1 db</t>
  </si>
  <si>
    <t>Szín: illő</t>
  </si>
  <si>
    <t>Alul 43,5 cm x 8,5 cm műanyag szellőzőrács</t>
  </si>
  <si>
    <t>St</t>
  </si>
  <si>
    <t>Fali ütközőbak</t>
  </si>
  <si>
    <t xml:space="preserve">Fali ütközőbakok beépítése. Átmérő 40 mm, rúgós rögzítésű, lopás ellen védett, rejtett csavarozással. </t>
  </si>
  <si>
    <t>Hosszúság: 60mm</t>
  </si>
  <si>
    <t>Típus: 36 3880 60</t>
  </si>
  <si>
    <t>Gyártmány: FSB</t>
  </si>
  <si>
    <t>Padlóba épített ütközőbak</t>
  </si>
  <si>
    <t xml:space="preserve">Padlóba épített ütközőbakok beépítése. Átmérő 40 mm,kicsapódásvédelemmel, lopás ellen védett, rejtett csavarozással. </t>
  </si>
  <si>
    <t>Típus: 36 3880</t>
  </si>
  <si>
    <t>Automata csúszósines ajtócsukó - normál kivitel</t>
  </si>
  <si>
    <t>Automata csúszósines ajtócsukó</t>
  </si>
  <si>
    <t>A becsukodás és végbehúzás hidraulikus úton irányított és szabályozható. A csukóerő beállítható. DIN-szerinti jobb és bal oldalra egyaránt alkalmas.</t>
  </si>
  <si>
    <t>Általános esetben pántoldalra szerelve.</t>
  </si>
  <si>
    <t>Szín: ezüst, lakkozva</t>
  </si>
  <si>
    <t>Egyszárnyú ajtó</t>
  </si>
  <si>
    <t>Típus: TS93</t>
  </si>
  <si>
    <t>Gyártmány: Dorma</t>
  </si>
  <si>
    <t xml:space="preserve">Összesen </t>
  </si>
  <si>
    <t>Tartozékok összesen</t>
  </si>
  <si>
    <t>'03</t>
  </si>
  <si>
    <t>Előzetes műszaki megjegyzések az alumínium ajtó- és ablakszerkezetekhez</t>
  </si>
  <si>
    <t>Az alábbiakban a Schüco cég rendszerelemeit részletezzük. 
Megajánlható más cég gyártott terméke is, amennyiben  a termék ugyanezen előírásokat teljesíti.</t>
  </si>
  <si>
    <t>ABLAK és AJTÓ ELEMEK</t>
  </si>
  <si>
    <t>SCHÜCO AWS 70 HI Ablakrendszer; ADS 70 HI ajtórendszer</t>
  </si>
  <si>
    <t xml:space="preserve">Hőhídmentes ablakrendszer 60 mm-es tokszélességgel, választhatóan rejtett víztelenítéssel, kifelé vagy befelé nyíló kivitelben. </t>
  </si>
  <si>
    <t>Szerkezet ismertető:</t>
  </si>
  <si>
    <t xml:space="preserve">Kívül síkban záródó, belül az ablakszárny tartományában felütköző, a tokhoz képest 10 mm-es eltolással. </t>
  </si>
  <si>
    <t>A belső ütközőtömítés körbefutó a felütköző ablakszárnyban, amelyet az ablakpántok sem szakítanak meg.</t>
  </si>
  <si>
    <t>A nagyméretű légkamrás-középtömítés a szigetelési zóna vonalában.</t>
  </si>
  <si>
    <t>Minden sarok és T-bekötés toldó elemekkel történik, amelyek a labirintus kiképzésük által kontrollált ragasztóelosztást biztosítanak. Az összenyomott toldások a csatlakozásoknál a tömítőelemeken kívül rozsdamentes acél sarokmerevítőket kapnak.</t>
  </si>
  <si>
    <t xml:space="preserve">A T-csatlakozások tömítése a rendszerhez tartozó tömítő-párnákkal és a labirintus formájú sarokmerevítő lemez tartományában tartósan elasztikus tömítőanyagokkal történik. </t>
  </si>
  <si>
    <t>A kifogástalan falc-szellőzés biztosítása érdekében speciális, a rendszerhez tartozó ékelemek helyezendők el.</t>
  </si>
  <si>
    <t>Az ablakrendszer négyszögletes üvegléccel kivitelezendő. Az üveglécek elhelyezése tolerancia-kiegyenlítő műanyagtartókkal történik.</t>
  </si>
  <si>
    <t>Profilok beépítési mélysége:</t>
  </si>
  <si>
    <t>Tok-, és osztóprofil 60mm</t>
  </si>
  <si>
    <t>Szárnyprofil   70mm</t>
  </si>
  <si>
    <t>Profilok külső szélességei:</t>
  </si>
  <si>
    <t>Tokprofil alul  104mm</t>
  </si>
  <si>
    <t>Tokprofil oldalt és felül  79mm</t>
  </si>
  <si>
    <t xml:space="preserve">Függőleges osztóprofil  94mm </t>
  </si>
  <si>
    <t>Vízszintes osztóprofil  94mm</t>
  </si>
  <si>
    <t>Szárnyprofil (Ablak)  41mm</t>
  </si>
  <si>
    <t xml:space="preserve">Szárnyprofil (Teraszajtó)  61mm </t>
  </si>
  <si>
    <t>Stulpprofil (Ablak)  67mm</t>
  </si>
  <si>
    <t>A fent megadott méretek és minimális követelmények, amelyek a mindenkori statikai és építészeti igényeknek megfelelően igazítandók. A megadott adatoktól való eltérések az aktuális tételes kiírásban felsorolandók.</t>
  </si>
  <si>
    <t>Minden floatüvegtábla semleges, átlátszó. A táblák közötti légrés 12/16mm. Az üvegtáblák vastagsága: min.6mm. Ragasztott üvegezésnél: min: 3+3=6mm</t>
  </si>
  <si>
    <t>argon gázzal töltött</t>
  </si>
  <si>
    <t>üvegezés Ug-értéke: Ug &lt; 1,1 W = m2K</t>
  </si>
  <si>
    <t>Guardian vagy azonos minőségű</t>
  </si>
  <si>
    <t>Megajánlott üveg-gyártmány</t>
  </si>
  <si>
    <t xml:space="preserve">G1 -három rétegű hőszigetelő üvegezés 6-12-4-12-6 </t>
  </si>
  <si>
    <t>Külső üvegezés: normál Floatüveg + Low-e</t>
  </si>
  <si>
    <t xml:space="preserve">Középső üvegezés: normál Floatüveg </t>
  </si>
  <si>
    <t>argon gázzal</t>
  </si>
  <si>
    <t>Ug érték&lt; 1,0 W/m2K</t>
  </si>
  <si>
    <t>G2 -hőszigetelő üvegezés 2x4-12-4-12-2x4 low-e</t>
  </si>
  <si>
    <t>Három rétegű meleg peremezésű biztonsági üvegezés</t>
  </si>
  <si>
    <t>Külső üvegezés: ragasztott biztonsági üveg + Low-e</t>
  </si>
  <si>
    <t>Középső üvegréteg: normál Floatüveg</t>
  </si>
  <si>
    <t>Belső üvegezés: ragasztott biztonsági üveg + Low-e</t>
  </si>
  <si>
    <t>PANELMEZŐK</t>
  </si>
  <si>
    <t>P1 panelmező</t>
  </si>
  <si>
    <t>panelmező szendvicspanelként kilakítva</t>
  </si>
  <si>
    <t>A panelmező hőszigetelése összesen:                 k&lt; 0,80 W / m2K</t>
  </si>
  <si>
    <t>Külső héj: alumíniumlemez d &gt; 2mm. Porszórt alumínium az építtető által megválasztott RAL színárnyalatban. RAL 9010 fehér.</t>
  </si>
  <si>
    <t>A panelmező hőszigetelése extrudált polisztirol habból, v&gt;35mm, nehezen gyúlékony B1 a DIN 4102 szerint ( C1 a P118-99 szerint)</t>
  </si>
  <si>
    <t>Belső héj: alumíniumlemez v&gt;2mm. Porszórt alumíniumlemez, az Építtető által választott RAL színárnyalatban. RAL 9010 fehér.</t>
  </si>
  <si>
    <t>Rejtett szerelési mód alkalmas bepattintóprofilokkal. Az elemeket teljes felületen tartósan össze kell ragasztani egymással.</t>
  </si>
  <si>
    <t>Hőhídmegszakításos alumínium profilok, porszórt felületkezelés az Építtető választása szerinti RAL színben.</t>
  </si>
  <si>
    <t>Elemszerkezet, üvegezések, panelmezők stb. a rajzok és a leíráok alapján</t>
  </si>
  <si>
    <t>Szárnyelemek a rajzok alapján a szükséges kilincsek, rejtett vasalatok, Schüco-rendszervasalatok az alumínium szerkezetekhez illő színnel porszórva</t>
  </si>
  <si>
    <t>Az ajtók vasalata kétoldali kilinccsel ellátva valamint kerek kulcslyuk és kilincs kiegészítő címkékkel felszerelve-. A zár hengerzárbetét fogadására alkalmas.</t>
  </si>
  <si>
    <t>Tokmagasítások:</t>
  </si>
  <si>
    <t>oldalsó, közbenső és felső tokszélesítések általában nem szükségesek, csak ha az külön nevesítésre kerül.</t>
  </si>
  <si>
    <t>A keretek szakszerű dübeles ill. csavarozott rögzítése falazathoz, betonfalhoz, szerelt külső falszerkezethez alkalmas, nem rozsdásodó rögzítő elemekkel. Szükség szerinti acél segédszerkezetekkel.</t>
  </si>
  <si>
    <t>Tömítés és hézagtakarás:</t>
  </si>
  <si>
    <t>A belső oldalon tartósan rugalmas tömítés beépítése háttérzsinórral.</t>
  </si>
  <si>
    <t>A külső oldalon körbefutó rugalmas páraáteresztő EPDM tömítőszalagok, b= kb. 15cm, alkalmas ragasztóval a keretekre és a környező épületrészekre felragasztva.</t>
  </si>
  <si>
    <t>A külső és a belső oldalon a csatlakozó beépítési fugák és közbenső fugákat porszórt alumínium profilokkal igény szerint le kell takarni.</t>
  </si>
  <si>
    <t>A kiírás alapjául a Schüco Alumímniumszerkezetek szerkezetbeépítési előírásai szolgálnak. A profil- tartozék- és vasalat kiválasztás az aktuálisan érvényes Schüco irányelvek alapján kell, hogy történjen.</t>
  </si>
  <si>
    <t>Alternatív profilrendszer:</t>
  </si>
  <si>
    <t>A megnevezett Schüco profilrendszer helyett alkalmazhatók a Wicona cég analóg, egyenértékű profilrendszerei is. Ezt majd a gyártmánytervezéskor kell az gyártó részéről véglegesíteni.</t>
  </si>
  <si>
    <t>Alumínium ajtószerkezetek szállítása és beépítése</t>
  </si>
  <si>
    <t>Alumínium felületképzések: Porszórt RAL 7016 antracit</t>
  </si>
  <si>
    <t>Az ajtóelemek a következőkből állnak:</t>
  </si>
  <si>
    <t>Gyártmány: Schüco</t>
  </si>
  <si>
    <t>Típus: Schüco ADS 70 HI (Uf=2,64W/m2K)</t>
  </si>
  <si>
    <t>tartozék: kb. 19cm alsó hőszigetelt tokmagasító a padlószerkezetben</t>
  </si>
  <si>
    <t>tartozék: tokszélesítés jobb oldalon</t>
  </si>
  <si>
    <t>tartozék: felső ajtócsukó, Dorma TS 93</t>
  </si>
  <si>
    <t>tartozék: alsó tokmagasító profil az esztrich rétegekben hőhídmegszakítás</t>
  </si>
  <si>
    <t>Osztások, nyílószárnyak a konszignációs rajzok szerint</t>
  </si>
  <si>
    <t>teljes felületen üvegezett; G2</t>
  </si>
  <si>
    <t>tartozék: vészkijárati kilincs</t>
  </si>
  <si>
    <t>tartozék: vízcseppentő profil az ajtószárny külső oldalán</t>
  </si>
  <si>
    <t>Típus: AT - N 100</t>
  </si>
  <si>
    <t>50mm vastag</t>
  </si>
  <si>
    <t>MAPEI TOPCEM PRONTO;   LB-Rigips,  Baumit stb.</t>
  </si>
  <si>
    <t xml:space="preserve">Talajnedvesség elleni szigetelés 1rtg. 4 mm vtg. MAPEI POLYGLASS TREND HS APP modifikált bitumenes vízszigetelő lemezzel;  1 rtg. MAPEI POLYPRIMER hideg bitumenmáz kellősítéssel, </t>
  </si>
  <si>
    <t>MAPEI MAPEPLAN PE 016 fólia</t>
  </si>
  <si>
    <t>MAPEI; LB Rigips</t>
  </si>
  <si>
    <t>Lejtés képzése, kiegészítésként</t>
  </si>
  <si>
    <t xml:space="preserve">Kiegészítés lejtés képzéséért pl. a mosdók és zuhanyozók területén. Ezeken a területeken az esztrichet 2%-os egyenletes lejtéssel kell lerakni.Az egységár átlag d= 10 mm / m2 anyagszükségletet tartalmaz. </t>
  </si>
  <si>
    <t>Szigorúan ügyelni kell arra, hogy a DIN szerint szükséges d=45 minimum keresztmetszet a leggyengébb területeken is meglegyen.</t>
  </si>
  <si>
    <t>Szigetelőhabarcs falfelületeken</t>
  </si>
  <si>
    <t>Világosszürke oldószermentes nagyon rugalmas folyékony vízszgetelő fólia, felület szigetelésére. Szállítás, és felhordás a fröccsenő víz által veszélyeztetett felületeken.</t>
  </si>
  <si>
    <t>Felhordás min. 2 rétegben, egymást keresztező fektetési iránnyal, beleértve az aljzat oldószermentes diszperziós alapozását.</t>
  </si>
  <si>
    <t>A szigetelést a gépészeti szerelvények elhelyezése előtt kell elvégezni, hogy a később hozzáférhetetlen helyek szakszerű szigetelése biztosítva legyen.</t>
  </si>
  <si>
    <t>Egyéb tekintetben a gyártó beépítési utasításai betartandók.</t>
  </si>
  <si>
    <t>Megajánlott termék:………………………….</t>
  </si>
  <si>
    <t>Szigetelőhabarcs padlófelületeken</t>
  </si>
  <si>
    <t>Kivitelezés az előző tételben leírtak szerint, de padlófelületeken történő beépítéssel.</t>
  </si>
  <si>
    <t>Csőáttörések tömítése</t>
  </si>
  <si>
    <t>A tömítő gallér a csővezetékkel összekötendő, és a falhoz rögzítendő. Potenciális hibahelyeket habrccsal kitöltve el kell simítani.</t>
  </si>
  <si>
    <t>A tömítő gallérhoz Sanoflex-szel kell csatlakoztatni a környező szigetelőhabarcsot és az itt szükséges üvegszövet-F betétet.</t>
  </si>
  <si>
    <t>Anyagszükséglet: 1 ASO-tömítőgallér</t>
  </si>
  <si>
    <t>kb. 0,1 kg/db Saniflex</t>
  </si>
  <si>
    <t>kb. 0,1 m2/db Üvegszövet-F</t>
  </si>
  <si>
    <t>pl. gyártmány:MAPEI v. azonos min.</t>
  </si>
  <si>
    <t>Megajánlott termék:…………………………</t>
  </si>
  <si>
    <t>Aljzatelőkészítés / vízszigetelés</t>
  </si>
  <si>
    <t>Pozíció: irodák, étkező, folyosó, porta, tárgyaló</t>
  </si>
  <si>
    <t>Pozíció: mosdók, WC-k</t>
  </si>
  <si>
    <t>Csempeburkolatok</t>
  </si>
  <si>
    <t>Zuhanyzókban, mosdókban, WC-kben, konyhasoroknál.</t>
  </si>
  <si>
    <t>Vékony ragasztóba való fektetés rugalmas csemperagasztóval, az aljzatelőkezelést is beleértve</t>
  </si>
  <si>
    <t>Csemperagasztó: MAPEI  v. azonos min.</t>
  </si>
  <si>
    <t>Fugaszélesség: 3 mm</t>
  </si>
  <si>
    <t>Fugázás: Gyártmány: MAPEI fugázó vagy ASO széles fugázó a fugakeresztmetszet függvényében</t>
  </si>
  <si>
    <t>Tartósan ruglamas fugaképzést kell alkalmazni a következő helyeken: függőleges és vízszintes fal- és padlócsatlakozáshoz, ajtótokhoz való csatlakoztatásoknál, porcelán armatúrák falcsatlakozásánál</t>
  </si>
  <si>
    <t>fényes felülettel a megbízó választása szerint</t>
  </si>
  <si>
    <t>Csempeburkolatok összesen</t>
  </si>
  <si>
    <t>Lezáróprofil különböző padlóburkolatoknál</t>
  </si>
  <si>
    <t>Szállítás és szakszerű beépítés; a profil alsó oldalának üres terei csemperagsztóval töltendők ki. Méretre vágás különböző hosszakban. A sarkokat, ahol vannak, pontosan gérbe vágva kell kivitelezni.</t>
  </si>
  <si>
    <t>Profilmagasság: 10 mm</t>
  </si>
  <si>
    <t>pl. gyártmány: SCHLÜTTER-Reno-A v. azonos min.</t>
  </si>
  <si>
    <t>Megajánlott termék:...................................</t>
  </si>
  <si>
    <t>Külső saroksínek</t>
  </si>
  <si>
    <t>Szállítás és szakszerű beépítés a vízszintes és függőleges sarkoknál;</t>
  </si>
  <si>
    <t>A külső sarkokat sarok-kötőkkel kell kiképezni és az egységárba bele kell kalkulálni. A profilok színét a csempe színéhez kell igazítani, terv vagy az építésvezetés utasítása alapján.</t>
  </si>
  <si>
    <t>Méretre szabás különböző hosszakra.</t>
  </si>
  <si>
    <t>Profilmagasság: 8-10 mm</t>
  </si>
  <si>
    <t>pl. gyártmány: SCHLÜTTER-Rondec v. azonos min.</t>
  </si>
  <si>
    <t xml:space="preserve">Lábtörlőrács,  horganyzott acél járórács, aljzatba betonozott horganyzott acél L-profil kerettel,                                                 </t>
  </si>
  <si>
    <t>Típus: "Ferroste" járórács a következő méretekkel</t>
  </si>
  <si>
    <t>BEÉPÍTETT ELEMEK ÉS EGYEBEK ÖSSZESEN</t>
  </si>
  <si>
    <t>Padlóösszefolyókhoz való igazítás</t>
  </si>
  <si>
    <t>padlólapburkolatok padlóösszefolyókhoz való igazítása, beleértve a padlóösszefolyó elem magassági szintbeállítását is.</t>
  </si>
  <si>
    <t>Gyártmány: Zalakerámia ZBK53001
Szín: fehér; fuga színe: a csempéhez illő.</t>
  </si>
  <si>
    <t>Csempeburkolat magassága az ajtó szemöldökig számolva (2,13m-ig)</t>
  </si>
  <si>
    <t>Kerámia padlóburkolatok beltérben</t>
  </si>
  <si>
    <t>Előtétfal, egy oldali falburkolat v= 75-200 mm</t>
  </si>
  <si>
    <t>előtétfalak gépészeti berendezések számára</t>
  </si>
  <si>
    <t>Előtétfalak a gépészeti vezetékek és egyéb szerkezetek eltakarására, továbbá külső szerelt fal belső oldali elburkolása</t>
  </si>
  <si>
    <r>
      <t xml:space="preserve">Horganyzott CW-állóprofilok szállítása és szerelése, sz= 75 mm, és </t>
    </r>
    <r>
      <rPr>
        <u/>
        <sz val="8"/>
        <rFont val="Arial"/>
        <family val="2"/>
        <charset val="238"/>
      </rPr>
      <t>egyoldali</t>
    </r>
    <r>
      <rPr>
        <sz val="8"/>
        <rFont val="Arial"/>
        <family val="2"/>
      </rPr>
      <t xml:space="preserve"> </t>
    </r>
    <r>
      <rPr>
        <u/>
        <sz val="8"/>
        <rFont val="Arial"/>
        <family val="2"/>
        <charset val="238"/>
      </rPr>
      <t>dupla</t>
    </r>
    <r>
      <rPr>
        <sz val="8"/>
        <rFont val="Arial"/>
        <family val="2"/>
      </rPr>
      <t xml:space="preserve"> (2x12,5 mm) gipszkarton építőlemez burkolat.</t>
    </r>
  </si>
  <si>
    <t>Profilok rögzítése a betonpadlóhoz/betonfödémhez/ aljzathoz /falhoz a szükséges rögzítő elemekkel együtt.</t>
  </si>
  <si>
    <t>Az első réteg gipszkarton fúgáit ki kell tölteni, a második réteg fúgáit és csavarfejeit glettelni és csiszolni kell- előkészítve a későbbi festésre.</t>
  </si>
  <si>
    <t>Profilvastagság: v=50-75 mm</t>
  </si>
  <si>
    <t>Falvastagság: v= 75-200 mm</t>
  </si>
  <si>
    <t>Belmagasság: kb. 2,65-3,60 m</t>
  </si>
  <si>
    <t>Felár a másodig réteg burkolat impregnált gipszkartonból (v= 1 x 12,5 mm) való kivitelezéséért.</t>
  </si>
  <si>
    <t>Felár a másodig réteg burkolat impregnált gipszkartonból  való kivitelezéséért a vizes helyigégekben. Glettelés impregnált glettelőanyaggal.</t>
  </si>
  <si>
    <t>Burkolat: 1 x 12,5 mm GK-lap</t>
  </si>
  <si>
    <t>Profilok rögzítése a betonpadlóhoz/betonfödémhez/aljzathoz/falhoz a szükséges rögzítő elemekkel együtt.</t>
  </si>
  <si>
    <t>Alfejezet</t>
  </si>
  <si>
    <t>Kerek lyukak készítése beépített lámpák számára</t>
  </si>
  <si>
    <t>Kerek lyukak készítése beépített lámpák számára, minden szükséges kiegészítő függesztővel és erősítéssel.</t>
  </si>
  <si>
    <t>Méret: kb. 25 cm átmérőjű</t>
  </si>
  <si>
    <t>Széleken körbefutó L-profil  24x24 mm, és rendszersinek, sz= 15 mm fehér lakkozott.</t>
  </si>
  <si>
    <t xml:space="preserve">Ásványgyapot kazetták, sz=15 mm fehér színben. </t>
  </si>
  <si>
    <t>Az álmenny. hálókiosztása:60,0x60,0cm</t>
  </si>
  <si>
    <t>THERMATEX - ALPHA</t>
  </si>
  <si>
    <t>Tartószerkezet profil: SK 15 (látszóbordás)</t>
  </si>
  <si>
    <t>A trapézlemez födémbe csavarozott gyorsfüggesztőkkel történő szakszerű befüggesztés.</t>
  </si>
  <si>
    <t>Befüggesztés mértéke: max. 50-85 cm</t>
  </si>
  <si>
    <t>Födém alsó sík a kész Pv. felett kb. 3,64 m, változó</t>
  </si>
  <si>
    <t>Stk.</t>
  </si>
  <si>
    <t>Akusztikus ásványgyapot kazetták:</t>
  </si>
  <si>
    <t>Mélyalapozó-festés gipszkarton felületeken</t>
  </si>
  <si>
    <t>Mélyalapozó festés felhordása minden glettelt fal- és mennyezetfelületen a diszperziós festés felhordása előtti előkészítésként.</t>
  </si>
  <si>
    <t xml:space="preserve">gyártmány: Caparol Tiefgrund v. azonos min. </t>
  </si>
  <si>
    <t xml:space="preserve">gyártmány: Caparol Deckweiss Top v. azonos min. </t>
  </si>
  <si>
    <t>07.1-a</t>
  </si>
  <si>
    <t>Fejezet</t>
  </si>
  <si>
    <t>Szerelt külső szendvicspanel burkolat összesen</t>
  </si>
  <si>
    <t>Az ajánlatadás előtt célszerű a helyszín megtekintése.                                Projektfelelős: Talent-Plan Kft.</t>
  </si>
  <si>
    <r>
      <rPr>
        <b/>
        <u/>
        <sz val="8"/>
        <rFont val="Arial"/>
        <family val="2"/>
        <charset val="238"/>
      </rPr>
      <t>energetikai követelmény a teljes tetőrétegrendre:</t>
    </r>
    <r>
      <rPr>
        <b/>
        <sz val="8"/>
        <rFont val="Arial"/>
        <family val="2"/>
        <charset val="238"/>
      </rPr>
      <t xml:space="preserve">   </t>
    </r>
    <r>
      <rPr>
        <b/>
        <sz val="10"/>
        <rFont val="Arial"/>
        <family val="2"/>
        <charset val="238"/>
      </rPr>
      <t>0,17 W/m2K</t>
    </r>
  </si>
  <si>
    <t xml:space="preserve"> Portaépület tetőszigetelése</t>
  </si>
  <si>
    <t>Szendvicspanel attikafalban (120mm vtg), krm: 10cm széles, 8cm magas</t>
  </si>
  <si>
    <t>Esztrich szélfelhajtások levágása, a keletkező hulladékanyagok eltávolításával</t>
  </si>
  <si>
    <t>Padlófelületek magasságkiefgyenlítése belső térben önterülő manyagadalékos folyékony glettanyaggal, a megengedetten felüli egyenetlenségek kiküszöbölésére.</t>
  </si>
  <si>
    <t>Belmagasság: 3,45 m</t>
  </si>
  <si>
    <t>Portaépület építőmesteri munkái összesen:</t>
  </si>
  <si>
    <t>01-a</t>
  </si>
  <si>
    <r>
      <t xml:space="preserve">Mint előző tétel, de </t>
    </r>
    <r>
      <rPr>
        <u/>
        <sz val="8"/>
        <color indexed="12"/>
        <rFont val="Arial"/>
        <family val="2"/>
        <charset val="238"/>
      </rPr>
      <t>nem</t>
    </r>
    <r>
      <rPr>
        <sz val="8"/>
        <color indexed="12"/>
        <rFont val="Arial"/>
        <family val="2"/>
        <charset val="238"/>
      </rPr>
      <t xml:space="preserve"> QuadCore hőszigetelő maggal.</t>
    </r>
  </si>
  <si>
    <t xml:space="preserve">IPN / PIR hab kitöltésű 12 cm vastag hőszigetelő  szendvicspanel. </t>
  </si>
  <si>
    <r>
      <t xml:space="preserve">IPN hőszigetelő mag, melynek vastagsága (panelvastagság): </t>
    </r>
    <r>
      <rPr>
        <b/>
        <sz val="8"/>
        <color indexed="12"/>
        <rFont val="Arial"/>
        <family val="2"/>
        <charset val="238"/>
      </rPr>
      <t>120 mm</t>
    </r>
    <r>
      <rPr>
        <sz val="8"/>
        <color indexed="12"/>
        <rFont val="Arial"/>
        <family val="2"/>
        <charset val="238"/>
      </rPr>
      <t xml:space="preserve">, </t>
    </r>
  </si>
  <si>
    <t>Hőátbocsájtási tényező: U=0,19 W/m2K,</t>
  </si>
  <si>
    <r>
      <t xml:space="preserve">Panel modulszélessége: </t>
    </r>
    <r>
      <rPr>
        <b/>
        <sz val="8"/>
        <color indexed="12"/>
        <rFont val="Arial"/>
        <family val="2"/>
        <charset val="238"/>
      </rPr>
      <t>1000mm</t>
    </r>
  </si>
  <si>
    <t>Vízszintes szerelés 6,0m fesztávig.</t>
  </si>
  <si>
    <t>Típus: Kingspan KS1000 AWP Micro-rib rejtett rögzítéssel.</t>
  </si>
  <si>
    <t>Pl.: ArcelorMittal Promisol 1003 B ML</t>
  </si>
  <si>
    <t>alsó vízvető profil a  homlokzati falpanelhez csatlakozás részletképzése;</t>
  </si>
  <si>
    <r>
      <rPr>
        <u/>
        <sz val="8"/>
        <rFont val="Arial"/>
        <family val="2"/>
        <charset val="238"/>
      </rPr>
      <t>Megjegyzés:</t>
    </r>
    <r>
      <rPr>
        <sz val="8"/>
        <rFont val="Arial"/>
        <family val="2"/>
        <charset val="238"/>
      </rPr>
      <t xml:space="preserve"> Az alsó és felső vízvetőt úgy kell kialakítani, hogy az a homlokzat egészén végigfusson. Egységes lezárást képezve a homlokzatburkolat és a nyílászárók vízvetőivel és párkányaival.</t>
    </r>
  </si>
  <si>
    <r>
      <t xml:space="preserve">
Három rétegű meleg peremezésű üvegezés
U</t>
    </r>
    <r>
      <rPr>
        <vertAlign val="subscript"/>
        <sz val="8"/>
        <rFont val="Arial"/>
        <family val="2"/>
      </rPr>
      <t>g</t>
    </r>
    <r>
      <rPr>
        <sz val="8"/>
        <rFont val="Arial"/>
        <family val="2"/>
      </rPr>
      <t>: &lt;= 1,0 W/m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K (ill. olyan üvegezés, ami a profilrendszerrel együttesen biztosítja az U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 xml:space="preserve"> &lt;= 1,15 W/m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K követelményt.</t>
    </r>
  </si>
  <si>
    <t>Gyártmány: Hevestherm</t>
  </si>
  <si>
    <t>Típus: Optima76</t>
  </si>
  <si>
    <t>vagy a követelményrendszert kielégítő más gyártmány</t>
  </si>
  <si>
    <t xml:space="preserve">G1 - három rétegű hőszigetelő üvegezés 6-12-4-12-6 </t>
  </si>
  <si>
    <t>kripton gázzal</t>
  </si>
  <si>
    <t>Gyártmány: HEVESTHERM</t>
  </si>
  <si>
    <t>Profil: Optima76</t>
  </si>
  <si>
    <t>Színezés: RAL7016 antracit színű fóliabevonat a külső oldalon</t>
  </si>
  <si>
    <t>Osztások:  1 függőleges osztás, 2 bukó-nyíló mező</t>
  </si>
  <si>
    <r>
      <rPr>
        <u/>
        <sz val="8"/>
        <rFont val="Arial"/>
        <family val="2"/>
      </rPr>
      <t>Megjegyzés</t>
    </r>
    <r>
      <rPr>
        <sz val="8"/>
        <rFont val="Arial"/>
        <family val="2"/>
      </rPr>
      <t>: Lásd még a szinuszhullám lemez homlokzatburkolat alsó és felső lezárását 03-01-04 tételben. Az ablakpárkányt és a lezáróprofilt összhangba kell hozni, mert az egységesen végigfut a homlokzaton.</t>
    </r>
  </si>
  <si>
    <t>Földmunkák</t>
  </si>
  <si>
    <t>Megjegyzések</t>
  </si>
  <si>
    <t>Geodéziai kitűzés</t>
  </si>
  <si>
    <t>átny</t>
  </si>
  <si>
    <t>Az épület rasztereinek a kitűzése, a kitűzött pontok rögzítése és megőrzése a szerkezetépítés végéig; valamint a magassági nullpont kitűzése az építkezés végéig.</t>
  </si>
  <si>
    <t>Pilléralapok földkiemelése</t>
  </si>
  <si>
    <t>Pontalapok földkiemelése a vb. tömbalapok számára, gépi erővel.</t>
  </si>
  <si>
    <t>Az alapgödör oldalfalát és alsó síkját, amennyiben ez szükséges, részben kézi erővel kell előírt formájúra készíteni.</t>
  </si>
  <si>
    <t xml:space="preserve">A kiemelt anyagot oldalt, a későbbi újrafelhasználásra (ha ez lehetséges) vagy elszállításra előkészítve deponálni. Szállítási távolság kb. 200 m. </t>
  </si>
  <si>
    <t>Elszámolható mennyiség a statikus alapozási terv keresztmetszete alapján.</t>
  </si>
  <si>
    <t>Alapárok kiemelése</t>
  </si>
  <si>
    <t>Alapárok kiemelése gépi erővel, kiegészítő kézi munkával, I- IV.o. talajban,  talpgerendák és sávalapok helyén.</t>
  </si>
  <si>
    <t>Az alapárok oldalfalát és alsó síkját, amennyiben ez szükséges, részben kézi erővel kell előírt formájúra készíteni.</t>
  </si>
  <si>
    <t xml:space="preserve">A kiemelt anyagot oldalt - amennyiben ez a későbbiekben felhasználható - az újrafelhasználásra / elszállításra előkészítve deponálni. Szállítási távolság kb. 200 m. </t>
  </si>
  <si>
    <t>Földkiemelés kb. 1,0 m mélységig (az induló szint -0,95, így lényegében nem készül)</t>
  </si>
  <si>
    <t>Földmunka összesen</t>
  </si>
  <si>
    <t>Alapozási munkák</t>
  </si>
  <si>
    <t>Szerelő- és védőbeton szállítása és szakszerű beépítése különböző vastagságban, a különböző alaptestek alatt, ill. alaptest lelépcsőzéseknél, szint kiegyenlítésnél, és minden egyéb alapozásnál előforduló kitöltésnél.</t>
  </si>
  <si>
    <t>betonminőség: C12/15-32-X0</t>
  </si>
  <si>
    <t>Vasbeton pilléralapok</t>
  </si>
  <si>
    <t>Vasbeton pilléralapok készítése vasalással, zsaluzással, beleértve a 3x3x5dm méretű kehelykizárás kialakítását (zsaluzással vagy pl. polisztirol lapokkal).</t>
  </si>
  <si>
    <t>Beton szállítása és szakszerű beépítése a különböző méretű kehelyalapokhoz.</t>
  </si>
  <si>
    <t>Vasalás elhelyezése a statikus terv szerint.</t>
  </si>
  <si>
    <t>Elszámolható mennyiség a statikus terv alapkeresztmetszete.</t>
  </si>
  <si>
    <t>betonminőség: C25/30-24-XC2</t>
  </si>
  <si>
    <t xml:space="preserve">betonacél B500B </t>
  </si>
  <si>
    <t>02.4</t>
  </si>
  <si>
    <t>kehely kizárása</t>
  </si>
  <si>
    <t>Vasbeton talpgerenda</t>
  </si>
  <si>
    <t>Vasbeton szállítása és szakszerű beépítése a vasbeton talpgerendákhoz különböző vastagságban. Beleszámolva a nyaktagi talpgerendákat is.</t>
  </si>
  <si>
    <t>03.2</t>
  </si>
  <si>
    <t>03.3</t>
  </si>
  <si>
    <t>Hőszigetelés talpgerendák és alaptestek külső oldalán</t>
  </si>
  <si>
    <t>Lásd a szigeteléseknél kiírva.</t>
  </si>
  <si>
    <t>Védőcsövek</t>
  </si>
  <si>
    <t>PVC védőcsövek elektromos és gépész vezetékek számára, átm. 50-160mm, a talpgerendákban védőcsőként elhelyezve, a szükséges idomdarabokkal együtt.</t>
  </si>
  <si>
    <t>A földelés kiírását a villamos költségvetés tartalmazza.</t>
  </si>
  <si>
    <t xml:space="preserve">Vb. padlólemez </t>
  </si>
  <si>
    <t>Vasbeton padlólemez készítése a portahelyiség alatt, 15cm vastagságban. Vasalás a statikus tervben megadottak szerint, két rétegben a szükséges kiegészítő vasalásokkal.</t>
  </si>
  <si>
    <t>betonminőség: C25/30-16-XC2</t>
  </si>
  <si>
    <t>07.2</t>
  </si>
  <si>
    <t>heg. háló BHB55.50, átm.8/20/20 és B500B betonacél</t>
  </si>
  <si>
    <t>07.3</t>
  </si>
  <si>
    <t>zsaluzás (oldalsó)</t>
  </si>
  <si>
    <t>Villamos fogadóakna</t>
  </si>
  <si>
    <t>Villamos fogadóakna készítése 60x45cm alapterülettel, kb. 80cm mélységgel, 8db NA50-es védőcső és 3db NA110-es védőcső beállással, 15cm vtg. beton fenéklemezzel és 2 sor ZS20-zsalukőből rakott oldalfallal, konstruktív vasalással ellátva.</t>
  </si>
  <si>
    <t>Alapozási munkák összesen</t>
  </si>
  <si>
    <t>Portaépület acélszerkezete</t>
  </si>
  <si>
    <t>össz.</t>
  </si>
  <si>
    <t>Típus: az ablakgyártmányhoz igazodó</t>
  </si>
  <si>
    <t>vastagság: 8mm</t>
  </si>
  <si>
    <t>30x30</t>
  </si>
  <si>
    <t>Lábazati burkolólapok 30x10 cm, .01.1 tételhez,  a járólappal azonos anyag szín és minőség</t>
  </si>
  <si>
    <t>???</t>
  </si>
  <si>
    <t>A szendvicspanel falburkolatnak alkalmasnak kell lennie arra, hogy közvetlenül rá lehessen rögzíteni sinus falburkolatot!</t>
  </si>
  <si>
    <t>A teljes épület homlokzati felületre szerelendő; a megadott mennyiség az ajtó-és ablaknyílások levonása miatt kevesebb, mint a fentebb megadott szendvicspanel mennyiség.</t>
  </si>
  <si>
    <t xml:space="preserve">AL-1 Alumínium ajtó (kültéri)
NM: 1,00 x 2,10 m </t>
  </si>
  <si>
    <t>Ajtószárny: egyszárnyú, jobbos kifelé nyíló 1,00 x 2,10 m,</t>
  </si>
  <si>
    <t>M-1 Műanyag profilú bukó-nyíló ablak (1,80x1,20m)</t>
  </si>
  <si>
    <t>Névleges méret: 1800x1200 mm</t>
  </si>
  <si>
    <t>M-2 Műanyag profilú bukó-nyíló ablak (0,90x1,20m)</t>
  </si>
  <si>
    <t>M-3 Műanyag profilú bukó-nyíló ablak (0,90x0,60m)</t>
  </si>
  <si>
    <t>Névleges méret: 900x1200 mm</t>
  </si>
  <si>
    <t>Névleges méret: 900x600 mm</t>
  </si>
  <si>
    <t>Osztások:  1 bukó-nyíló mező</t>
  </si>
  <si>
    <t>Méret: 90 és 180cm-es ablakhoz</t>
  </si>
  <si>
    <t>Méret:90 és 180cm-es ablakhoz</t>
  </si>
  <si>
    <t>Csúszásgátlás min. R11</t>
  </si>
  <si>
    <t>200mm vtg. belső oldali gipszkarton elburkolás a külső szendvicspanel falak mentén</t>
  </si>
  <si>
    <t>Tető ereszcsatorna beépítése, ereszképzés, tető vízszigetelés rávezetéssel</t>
  </si>
  <si>
    <t>Tető ereszcsatorna vízlevezetés</t>
  </si>
  <si>
    <t>A kivitelezés helye: 6728 SZEGED, Kotányi János köz 8.
Közúton egyszerűen megközelíthető.</t>
  </si>
  <si>
    <t>Porta vázszerkezet mázolása</t>
  </si>
  <si>
    <t>HEA180 fő váz + 100/100 zártszelvények</t>
  </si>
  <si>
    <t>horganyzott acélvázra alapozó + fedő máz</t>
  </si>
  <si>
    <t>Pozíció: porta</t>
  </si>
  <si>
    <t>Acél Z profl elhelyezése a vasbeton aljzatlemezen, dübelezéssel, 3mm vtg. horganyzott acéllemezből, diafragmákkal, 100 x 480 x 150mm hajlítási méretekel, ksz: 73cm, külső falak mentén</t>
  </si>
  <si>
    <t>Az egyes ajtókat tokkal, és lappal, és a konszignáció szerinti tartozékokkal együtt kell költségelni, komplett készreszereléssel</t>
  </si>
  <si>
    <t>felület / szín: RAL9006</t>
  </si>
  <si>
    <t>anyag: lakkbevonatolt acéllemez RAL 9006</t>
  </si>
  <si>
    <t>szín: RAL9006 ezüst</t>
  </si>
  <si>
    <t>RAL7016 antracit lemez készül: attakelefdések, lábazatképzés, ablakpárkányok, ablakok és ajtók mellett függőlegesen</t>
  </si>
  <si>
    <r>
      <t xml:space="preserve">Kingspan </t>
    </r>
    <r>
      <rPr>
        <b/>
        <sz val="8"/>
        <rFont val="Arial"/>
        <family val="2"/>
        <charset val="238"/>
      </rPr>
      <t xml:space="preserve">KS1000 AWP </t>
    </r>
    <r>
      <rPr>
        <sz val="8"/>
        <rFont val="Arial"/>
        <family val="2"/>
        <charset val="238"/>
      </rPr>
      <t xml:space="preserve">tipusú, rejtett rögzítésű falpanel szállítása és beépítése </t>
    </r>
    <r>
      <rPr>
        <b/>
        <sz val="8"/>
        <rFont val="Arial"/>
        <family val="2"/>
      </rPr>
      <t>vízszintesen</t>
    </r>
    <r>
      <rPr>
        <sz val="8"/>
        <rFont val="Arial"/>
        <family val="2"/>
        <charset val="238"/>
      </rPr>
      <t>, ~</t>
    </r>
    <r>
      <rPr>
        <sz val="8"/>
        <color indexed="60"/>
        <rFont val="Arial"/>
        <family val="2"/>
        <charset val="238"/>
      </rPr>
      <t>5-6,00m</t>
    </r>
    <r>
      <rPr>
        <sz val="8"/>
        <rFont val="Arial"/>
        <family val="2"/>
        <charset val="238"/>
      </rPr>
      <t xml:space="preserve"> körüli hosszméretben.
Kívül </t>
    </r>
    <r>
      <rPr>
        <b/>
        <sz val="8"/>
        <rFont val="Arial"/>
        <family val="2"/>
        <charset val="238"/>
      </rPr>
      <t xml:space="preserve">0,6 mm, </t>
    </r>
    <r>
      <rPr>
        <sz val="8"/>
        <rFont val="Arial"/>
        <family val="2"/>
        <charset val="238"/>
      </rPr>
      <t>belül</t>
    </r>
    <r>
      <rPr>
        <b/>
        <sz val="8"/>
        <rFont val="Arial"/>
        <family val="2"/>
        <charset val="238"/>
      </rPr>
      <t xml:space="preserve"> 0,5 mm</t>
    </r>
    <r>
      <rPr>
        <sz val="8"/>
        <rFont val="Arial"/>
        <family val="2"/>
        <charset val="238"/>
      </rPr>
      <t xml:space="preserve"> horganyzott acéllemez fegyverzet.
A panel modulszélessége: </t>
    </r>
    <r>
      <rPr>
        <b/>
        <sz val="8"/>
        <rFont val="Arial"/>
        <family val="2"/>
        <charset val="238"/>
      </rPr>
      <t>1000 mm</t>
    </r>
    <r>
      <rPr>
        <sz val="8"/>
        <rFont val="Arial"/>
        <family val="2"/>
        <charset val="238"/>
      </rPr>
      <t xml:space="preserve">
</t>
    </r>
    <r>
      <rPr>
        <sz val="8"/>
        <rFont val="Arial CE"/>
        <charset val="238"/>
      </rPr>
      <t xml:space="preserve">                                                                                                                                    
</t>
    </r>
    <r>
      <rPr>
        <b/>
        <u/>
        <sz val="8"/>
        <rFont val="Arial"/>
        <family val="2"/>
        <charset val="238"/>
      </rPr>
      <t>Hőátbocsájtási tényező: U=0,15 W/m</t>
    </r>
    <r>
      <rPr>
        <b/>
        <u/>
        <vertAlign val="superscript"/>
        <sz val="8"/>
        <rFont val="Arial"/>
        <family val="2"/>
        <charset val="238"/>
      </rPr>
      <t>2</t>
    </r>
    <r>
      <rPr>
        <b/>
        <u/>
        <sz val="8"/>
        <rFont val="Arial"/>
        <family val="2"/>
        <charset val="238"/>
      </rPr>
      <t>K</t>
    </r>
    <r>
      <rPr>
        <sz val="8"/>
        <rFont val="Arial CE"/>
        <charset val="238"/>
      </rPr>
      <t xml:space="preserve">,                                              
</t>
    </r>
    <r>
      <rPr>
        <b/>
        <u/>
        <sz val="8"/>
        <rFont val="Arial"/>
        <family val="2"/>
        <charset val="238"/>
      </rPr>
      <t>A panel tűzvédelmi osztálya:</t>
    </r>
    <r>
      <rPr>
        <b/>
        <sz val="8"/>
        <rFont val="Arial"/>
        <family val="2"/>
        <charset val="238"/>
      </rPr>
      <t xml:space="preserve"> B-s1,d0</t>
    </r>
    <r>
      <rPr>
        <sz val="8"/>
        <rFont val="Arial CE"/>
        <charset val="238"/>
      </rPr>
      <t xml:space="preserve">                                 
</t>
    </r>
    <r>
      <rPr>
        <b/>
        <u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A termék egyéb teljesítmény értékei a Kingspan Teljesítmény Nyilatkozata szerint.</t>
    </r>
  </si>
  <si>
    <t>Felületként elszámolhatók a teljes homlokzati oromfalak</t>
  </si>
  <si>
    <t>M</t>
  </si>
  <si>
    <t>Acéltartók gyártása, szállítása és szerelése, a zártszelvényű oszlopokat kehelyalapba állítva, az ajtó- és ablakkeretek oszlopait a vb. alaplemezre dűbelezve. Az egyes gerendák és oszlopok helyszíni hegesztett kapcsolattal vannak egymáshoz rögzítve.
A jellemző szelvények:
- oszlopok:  RHS150x5
- főtartók: RHS150/100x5
- homlokzati acélok: N100/60x4</t>
  </si>
  <si>
    <t>KV-2.3</t>
  </si>
  <si>
    <t>össz. KV-2.3</t>
  </si>
  <si>
    <t xml:space="preserve">A jelen kiírás kiindulási pontja: a felső talajrétegek el vannak távolítva, és a terület az alapozási magasságig rendezve van (l. a durva tereprendezésnél kiírva, KV-1.1). </t>
  </si>
  <si>
    <t>Ez azt jelenti, hogy pl. az alapozás számára szinte alig, vagy nem készül földkiemelés; majd csak kizsaluzás után kell a földet visszatölteni az alaptestek mellé.</t>
  </si>
  <si>
    <t xml:space="preserve">Murvafeltöltés </t>
  </si>
  <si>
    <t>Murvafeltöltés a padlólemez alatt, v=20cm vastagságban.</t>
  </si>
  <si>
    <t>Varratminőségek: az igénybevételekből fakadó követelményekhez igazodóan; általában C-osztályú varratok MSZ EN ISO 5817:2008 szerint.</t>
  </si>
  <si>
    <t>Az ajánlatot ugyanebben a szövegoszlopos fájlban kell leadni. A fájlnak csakis a G÷H oszlopaiba szabad az árakat beírni. A fájl szövegezésén, mennyiségein stb. változtatni tilos. Különösen vonatkozik ez a sorok számára és elhelyezkedésére.</t>
  </si>
  <si>
    <t>A számítási képleteket az ajánlattevőnek ellenőriznie kell.</t>
  </si>
  <si>
    <t>Minden jellegű műszaki észrevétel vagy alternatíva külön jegyzékben adható meg.</t>
  </si>
  <si>
    <t>Tartalmi módosítás ebben a tételsorban tilos.</t>
  </si>
  <si>
    <t xml:space="preserve">Portaépület építőmesteri munkái </t>
  </si>
  <si>
    <r>
      <t xml:space="preserve">Gyártmány: </t>
    </r>
    <r>
      <rPr>
        <sz val="8"/>
        <rFont val="Arial"/>
        <family val="2"/>
        <charset val="238"/>
      </rPr>
      <t>bármely tartós gres termék alkalmazása megengedett</t>
    </r>
  </si>
  <si>
    <t>- padlóburkolólap - 30x30 a porta minden helyiségében</t>
  </si>
  <si>
    <t>- padlóburkolólap 30 x 30cm csúszásmentes</t>
  </si>
  <si>
    <t>-Falicsempe 50x20cm; (vagy 60x30cm)</t>
  </si>
  <si>
    <t>1000 x 800 mm,  bejáratnál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</si>
</sst>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.0"/>
    <numFmt numFmtId="166" formatCode="#,##0.0"/>
  </numFmts>
  <fonts count="126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u/>
      <sz val="8"/>
      <name val="Arial"/>
      <family val="2"/>
    </font>
    <font>
      <u/>
      <sz val="8"/>
      <name val="Arial"/>
      <family val="2"/>
      <charset val="238"/>
    </font>
    <font>
      <b/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i/>
      <sz val="8"/>
      <color indexed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8"/>
      <color indexed="14"/>
      <name val="Arial"/>
      <family val="2"/>
    </font>
    <font>
      <i/>
      <sz val="8"/>
      <color indexed="12"/>
      <name val="Arial"/>
      <family val="2"/>
    </font>
    <font>
      <sz val="10"/>
      <name val="MS Sans Serif"/>
      <family val="2"/>
      <charset val="238"/>
    </font>
    <font>
      <sz val="8"/>
      <name val="Helv"/>
    </font>
    <font>
      <sz val="8"/>
      <color indexed="40"/>
      <name val="Arial"/>
      <family val="2"/>
    </font>
    <font>
      <b/>
      <sz val="10"/>
      <name val="Helv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i/>
      <sz val="8"/>
      <color indexed="12"/>
      <name val="Arial"/>
      <family val="2"/>
    </font>
    <font>
      <sz val="10"/>
      <color indexed="12"/>
      <name val="Arial CE"/>
      <family val="2"/>
      <charset val="238"/>
    </font>
    <font>
      <sz val="10"/>
      <color indexed="8"/>
      <name val="Arial"/>
      <family val="2"/>
    </font>
    <font>
      <u/>
      <sz val="8"/>
      <name val="Arial CE"/>
      <charset val="238"/>
    </font>
    <font>
      <sz val="10"/>
      <name val="Arial CE"/>
      <charset val="238"/>
    </font>
    <font>
      <b/>
      <u/>
      <sz val="8"/>
      <name val="Arial"/>
      <family val="2"/>
      <charset val="238"/>
    </font>
    <font>
      <b/>
      <i/>
      <sz val="8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10"/>
      <name val="Helv"/>
      <charset val="238"/>
    </font>
    <font>
      <b/>
      <u/>
      <vertAlign val="superscript"/>
      <sz val="8"/>
      <name val="Arial"/>
      <family val="2"/>
      <charset val="238"/>
    </font>
    <font>
      <sz val="8"/>
      <name val="Helv"/>
      <charset val="238"/>
    </font>
    <font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17"/>
      <name val="Arial Narrow"/>
      <family val="2"/>
      <charset val="238"/>
    </font>
    <font>
      <sz val="8"/>
      <color indexed="40"/>
      <name val="Arial"/>
      <family val="2"/>
      <charset val="238"/>
    </font>
    <font>
      <b/>
      <sz val="8"/>
      <color indexed="56"/>
      <name val="Arial CE"/>
      <family val="2"/>
      <charset val="238"/>
    </font>
    <font>
      <sz val="8"/>
      <color indexed="15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  <charset val="238"/>
    </font>
    <font>
      <sz val="8"/>
      <color indexed="60"/>
      <name val="Arial"/>
      <family val="2"/>
      <charset val="238"/>
    </font>
    <font>
      <b/>
      <sz val="8"/>
      <color indexed="60"/>
      <name val="Arial"/>
      <family val="2"/>
      <charset val="238"/>
    </font>
    <font>
      <b/>
      <u/>
      <sz val="8"/>
      <color indexed="60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0"/>
      <color indexed="8"/>
      <name val="Times New Roman CE"/>
      <charset val="238"/>
    </font>
    <font>
      <sz val="8"/>
      <color indexed="12"/>
      <name val="Arial"/>
      <family val="2"/>
      <charset val="238"/>
    </font>
    <font>
      <b/>
      <sz val="8"/>
      <color indexed="12"/>
      <name val="Arial"/>
      <family val="2"/>
      <charset val="238"/>
    </font>
    <font>
      <sz val="10"/>
      <color indexed="10"/>
      <name val="Arial CE"/>
      <charset val="238"/>
    </font>
    <font>
      <sz val="10"/>
      <color indexed="12"/>
      <name val="Arial"/>
      <family val="2"/>
    </font>
    <font>
      <sz val="8"/>
      <color indexed="21"/>
      <name val="Arial"/>
      <family val="2"/>
    </font>
    <font>
      <sz val="8"/>
      <name val="Arial CE"/>
      <family val="2"/>
    </font>
    <font>
      <b/>
      <sz val="8"/>
      <color indexed="17"/>
      <name val="Arial"/>
      <family val="2"/>
      <charset val="238"/>
    </font>
    <font>
      <sz val="8"/>
      <color indexed="10"/>
      <name val="Arial CE"/>
      <family val="2"/>
    </font>
    <font>
      <i/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color indexed="14"/>
      <name val="Arial"/>
      <family val="2"/>
      <charset val="238"/>
    </font>
    <font>
      <u/>
      <sz val="8"/>
      <color indexed="12"/>
      <name val="Arial"/>
      <family val="2"/>
      <charset val="238"/>
    </font>
    <font>
      <sz val="8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8"/>
      <color rgb="FF0000FF"/>
      <name val="Arial"/>
      <family val="2"/>
    </font>
    <font>
      <sz val="10"/>
      <color rgb="FF0000FF"/>
      <name val="Arial"/>
      <family val="2"/>
    </font>
    <font>
      <sz val="8"/>
      <color rgb="FF0000FF"/>
      <name val="Arial"/>
      <family val="2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8"/>
      <color rgb="FF0070C0"/>
      <name val="Arial"/>
      <family val="2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sz val="10"/>
      <color rgb="FF0070C0"/>
      <name val="Arial"/>
      <family val="2"/>
    </font>
    <font>
      <sz val="8"/>
      <color rgb="FF0000FF"/>
      <name val="Arial"/>
      <family val="2"/>
      <charset val="238"/>
    </font>
    <font>
      <b/>
      <sz val="8"/>
      <color rgb="FF0000FF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Arial"/>
      <family val="2"/>
    </font>
    <font>
      <b/>
      <sz val="8"/>
      <color rgb="FF0070C0"/>
      <name val="Arial"/>
      <family val="2"/>
      <charset val="238"/>
    </font>
    <font>
      <b/>
      <sz val="8"/>
      <color rgb="FF00B050"/>
      <name val="Arial CE"/>
      <family val="2"/>
      <charset val="238"/>
    </font>
    <font>
      <sz val="10"/>
      <color rgb="FF0000FF"/>
      <name val="Arial"/>
      <family val="2"/>
      <charset val="238"/>
    </font>
    <font>
      <b/>
      <sz val="8"/>
      <color rgb="FF7030A0"/>
      <name val="Arial"/>
      <family val="2"/>
    </font>
    <font>
      <sz val="8"/>
      <color theme="1"/>
      <name val="Arial"/>
      <family val="2"/>
      <charset val="238"/>
    </font>
    <font>
      <sz val="8"/>
      <color rgb="FF008080"/>
      <name val="Arial"/>
      <family val="2"/>
      <charset val="238"/>
    </font>
    <font>
      <sz val="8"/>
      <color rgb="FF0066CC"/>
      <name val="Arial Narrow"/>
      <family val="2"/>
      <charset val="238"/>
    </font>
    <font>
      <sz val="8"/>
      <color rgb="FF008000"/>
      <name val="Arial Narrow"/>
      <family val="2"/>
      <charset val="238"/>
    </font>
    <font>
      <sz val="8"/>
      <color rgb="FF0066CC"/>
      <name val="Arial"/>
      <family val="2"/>
      <charset val="238"/>
    </font>
    <font>
      <sz val="8"/>
      <color rgb="FF0070C0"/>
      <name val="Arial CE"/>
      <family val="2"/>
      <charset val="238"/>
    </font>
    <font>
      <b/>
      <sz val="8"/>
      <color rgb="FF0066CC"/>
      <name val="Arial"/>
      <family val="2"/>
      <charset val="238"/>
    </font>
    <font>
      <b/>
      <sz val="8"/>
      <color rgb="FF993300"/>
      <name val="Arial"/>
      <family val="2"/>
      <charset val="238"/>
    </font>
    <font>
      <sz val="8"/>
      <color rgb="FF00FFFF"/>
      <name val="Arial"/>
      <family val="2"/>
      <charset val="238"/>
    </font>
    <font>
      <sz val="8"/>
      <color rgb="FF00CCF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7">
    <xf numFmtId="0" fontId="0" fillId="0" borderId="0"/>
    <xf numFmtId="164" fontId="67" fillId="0" borderId="0" applyFont="0" applyFill="0" applyBorder="0" applyAlignment="0" applyProtection="0"/>
    <xf numFmtId="0" fontId="4" fillId="0" borderId="0">
      <alignment vertical="top" wrapText="1"/>
    </xf>
    <xf numFmtId="0" fontId="1" fillId="0" borderId="0"/>
    <xf numFmtId="0" fontId="3" fillId="0" borderId="0"/>
    <xf numFmtId="0" fontId="40" fillId="0" borderId="0"/>
    <xf numFmtId="0" fontId="3" fillId="0" borderId="0"/>
  </cellStyleXfs>
  <cellXfs count="854">
    <xf numFmtId="0" fontId="0" fillId="0" borderId="0" xfId="0"/>
    <xf numFmtId="49" fontId="8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4" fontId="11" fillId="0" borderId="0" xfId="0" applyNumberFormat="1" applyFont="1" applyAlignment="1">
      <alignment horizontal="right" vertical="top" wrapText="1"/>
    </xf>
    <xf numFmtId="49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vertical="top" wrapText="1"/>
    </xf>
    <xf numFmtId="3" fontId="13" fillId="0" borderId="3" xfId="0" applyNumberFormat="1" applyFont="1" applyBorder="1" applyAlignment="1">
      <alignment horizontal="left" vertical="top" wrapText="1"/>
    </xf>
    <xf numFmtId="3" fontId="11" fillId="0" borderId="3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3" fontId="2" fillId="0" borderId="0" xfId="0" applyNumberFormat="1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 readingOrder="1"/>
    </xf>
    <xf numFmtId="0" fontId="11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left" vertical="top" wrapText="1"/>
    </xf>
    <xf numFmtId="0" fontId="4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horizontal="left" vertical="top" wrapText="1"/>
    </xf>
    <xf numFmtId="3" fontId="11" fillId="0" borderId="0" xfId="0" applyNumberFormat="1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3" fontId="23" fillId="0" borderId="0" xfId="0" applyNumberFormat="1" applyFont="1" applyAlignment="1">
      <alignment horizontal="left" vertical="top" wrapText="1"/>
    </xf>
    <xf numFmtId="3" fontId="4" fillId="0" borderId="0" xfId="0" applyNumberFormat="1" applyFont="1" applyAlignment="1">
      <alignment horizontal="justify" vertical="top" wrapText="1"/>
    </xf>
    <xf numFmtId="0" fontId="11" fillId="0" borderId="0" xfId="0" quotePrefix="1" applyFont="1" applyAlignment="1">
      <alignment horizontal="left" vertical="top" wrapText="1"/>
    </xf>
    <xf numFmtId="0" fontId="10" fillId="0" borderId="0" xfId="0" applyFont="1" applyAlignment="1" applyProtection="1">
      <alignment vertical="top" wrapText="1"/>
      <protection locked="0"/>
    </xf>
    <xf numFmtId="3" fontId="4" fillId="0" borderId="3" xfId="0" applyNumberFormat="1" applyFont="1" applyBorder="1" applyAlignment="1">
      <alignment horizontal="center" vertical="top" wrapText="1" readingOrder="1"/>
    </xf>
    <xf numFmtId="0" fontId="25" fillId="0" borderId="0" xfId="0" applyFont="1" applyAlignment="1" applyProtection="1">
      <alignment vertical="top" wrapText="1" readingOrder="1"/>
      <protection locked="0"/>
    </xf>
    <xf numFmtId="0" fontId="10" fillId="0" borderId="0" xfId="0" applyFont="1" applyAlignment="1" applyProtection="1">
      <alignment vertical="top" wrapText="1" readingOrder="1"/>
      <protection locked="0"/>
    </xf>
    <xf numFmtId="0" fontId="4" fillId="0" borderId="4" xfId="0" applyFont="1" applyBorder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center" vertical="top" wrapText="1" readingOrder="1"/>
    </xf>
    <xf numFmtId="49" fontId="11" fillId="0" borderId="4" xfId="0" applyNumberFormat="1" applyFont="1" applyBorder="1" applyAlignment="1">
      <alignment horizontal="center" vertical="top" readingOrder="1"/>
    </xf>
    <xf numFmtId="49" fontId="11" fillId="0" borderId="0" xfId="0" applyNumberFormat="1" applyFont="1" applyAlignment="1">
      <alignment horizontal="center" vertical="top" readingOrder="1"/>
    </xf>
    <xf numFmtId="0" fontId="25" fillId="0" borderId="0" xfId="0" applyFont="1" applyAlignment="1">
      <alignment vertical="top" readingOrder="1"/>
    </xf>
    <xf numFmtId="3" fontId="22" fillId="0" borderId="3" xfId="0" applyNumberFormat="1" applyFont="1" applyBorder="1" applyAlignment="1">
      <alignment vertical="top" readingOrder="1"/>
    </xf>
    <xf numFmtId="3" fontId="4" fillId="0" borderId="0" xfId="0" applyNumberFormat="1" applyFont="1" applyAlignment="1" applyProtection="1">
      <alignment horizontal="right" vertical="top" readingOrder="1"/>
      <protection locked="0"/>
    </xf>
    <xf numFmtId="0" fontId="25" fillId="0" borderId="0" xfId="0" applyFont="1" applyAlignment="1" applyProtection="1">
      <alignment vertical="top" readingOrder="1"/>
      <protection locked="0"/>
    </xf>
    <xf numFmtId="49" fontId="11" fillId="0" borderId="4" xfId="0" applyNumberFormat="1" applyFont="1" applyBorder="1" applyAlignment="1">
      <alignment horizontal="center" vertical="top" wrapText="1" readingOrder="1"/>
    </xf>
    <xf numFmtId="49" fontId="11" fillId="0" borderId="0" xfId="0" applyNumberFormat="1" applyFont="1" applyAlignment="1">
      <alignment horizontal="center" vertical="top" wrapText="1" readingOrder="1"/>
    </xf>
    <xf numFmtId="3" fontId="22" fillId="0" borderId="3" xfId="0" applyNumberFormat="1" applyFont="1" applyBorder="1" applyAlignment="1">
      <alignment vertical="top" wrapText="1" readingOrder="1"/>
    </xf>
    <xf numFmtId="3" fontId="4" fillId="0" borderId="0" xfId="0" applyNumberFormat="1" applyFont="1" applyAlignment="1" applyProtection="1">
      <alignment horizontal="right" vertical="top" wrapText="1" readingOrder="1"/>
      <protection locked="0"/>
    </xf>
    <xf numFmtId="49" fontId="9" fillId="0" borderId="4" xfId="0" applyNumberFormat="1" applyFont="1" applyBorder="1" applyAlignment="1">
      <alignment horizontal="center" vertical="top" wrapText="1" readingOrder="1"/>
    </xf>
    <xf numFmtId="49" fontId="9" fillId="0" borderId="0" xfId="0" applyNumberFormat="1" applyFont="1" applyAlignment="1">
      <alignment horizontal="center" vertical="top" wrapText="1" readingOrder="1"/>
    </xf>
    <xf numFmtId="49" fontId="28" fillId="0" borderId="0" xfId="0" applyNumberFormat="1" applyFont="1" applyAlignment="1">
      <alignment horizontal="left" vertical="top" wrapText="1" readingOrder="1"/>
    </xf>
    <xf numFmtId="0" fontId="29" fillId="0" borderId="0" xfId="0" applyFont="1" applyAlignment="1">
      <alignment vertical="top" wrapText="1" readingOrder="1"/>
    </xf>
    <xf numFmtId="3" fontId="28" fillId="0" borderId="3" xfId="0" applyNumberFormat="1" applyFont="1" applyBorder="1" applyAlignment="1">
      <alignment vertical="top" wrapText="1" readingOrder="1"/>
    </xf>
    <xf numFmtId="49" fontId="8" fillId="0" borderId="0" xfId="0" applyNumberFormat="1" applyFont="1" applyAlignment="1">
      <alignment horizontal="left" vertical="top" wrapText="1" readingOrder="1"/>
    </xf>
    <xf numFmtId="0" fontId="31" fillId="0" borderId="3" xfId="0" applyFont="1" applyBorder="1" applyAlignment="1">
      <alignment vertical="top" wrapText="1" readingOrder="1"/>
    </xf>
    <xf numFmtId="3" fontId="26" fillId="0" borderId="0" xfId="0" applyNumberFormat="1" applyFont="1" applyAlignment="1" applyProtection="1">
      <alignment horizontal="right" vertical="top" wrapText="1" readingOrder="1"/>
      <protection locked="0"/>
    </xf>
    <xf numFmtId="49" fontId="11" fillId="0" borderId="1" xfId="0" applyNumberFormat="1" applyFont="1" applyBorder="1" applyAlignment="1">
      <alignment horizontal="center" vertical="top" wrapText="1" readingOrder="1"/>
    </xf>
    <xf numFmtId="3" fontId="29" fillId="0" borderId="1" xfId="0" applyNumberFormat="1" applyFont="1" applyBorder="1" applyAlignment="1">
      <alignment vertical="top" wrapText="1" readingOrder="1"/>
    </xf>
    <xf numFmtId="3" fontId="29" fillId="0" borderId="5" xfId="0" applyNumberFormat="1" applyFont="1" applyBorder="1" applyAlignment="1">
      <alignment vertical="top" wrapText="1" readingOrder="1"/>
    </xf>
    <xf numFmtId="3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31" fillId="0" borderId="0" xfId="0" applyNumberFormat="1" applyFont="1" applyAlignment="1">
      <alignment horizontal="left" vertical="top" wrapText="1" readingOrder="1"/>
    </xf>
    <xf numFmtId="49" fontId="11" fillId="0" borderId="5" xfId="0" applyNumberFormat="1" applyFont="1" applyBorder="1" applyAlignment="1">
      <alignment vertical="top" wrapText="1"/>
    </xf>
    <xf numFmtId="49" fontId="10" fillId="0" borderId="6" xfId="0" quotePrefix="1" applyNumberFormat="1" applyFont="1" applyBorder="1" applyAlignment="1">
      <alignment horizontal="center" vertical="top" wrapText="1"/>
    </xf>
    <xf numFmtId="49" fontId="10" fillId="0" borderId="7" xfId="0" quotePrefix="1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vertical="top" wrapText="1"/>
    </xf>
    <xf numFmtId="3" fontId="11" fillId="0" borderId="3" xfId="0" applyNumberFormat="1" applyFont="1" applyBorder="1" applyAlignment="1">
      <alignment vertical="top" wrapText="1" readingOrder="1"/>
    </xf>
    <xf numFmtId="2" fontId="10" fillId="0" borderId="0" xfId="0" applyNumberFormat="1" applyFont="1" applyAlignment="1">
      <alignment vertical="top" wrapText="1"/>
    </xf>
    <xf numFmtId="49" fontId="10" fillId="0" borderId="4" xfId="0" quotePrefix="1" applyNumberFormat="1" applyFont="1" applyBorder="1" applyAlignment="1">
      <alignment horizontal="center" vertical="top" wrapText="1"/>
    </xf>
    <xf numFmtId="49" fontId="10" fillId="0" borderId="0" xfId="0" quotePrefix="1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left" vertical="top" wrapText="1"/>
    </xf>
    <xf numFmtId="49" fontId="29" fillId="0" borderId="8" xfId="0" applyNumberFormat="1" applyFont="1" applyBorder="1" applyAlignment="1">
      <alignment horizontal="left" vertical="top" readingOrder="1"/>
    </xf>
    <xf numFmtId="0" fontId="29" fillId="0" borderId="1" xfId="0" applyFont="1" applyBorder="1" applyAlignment="1">
      <alignment horizontal="left" vertical="top" wrapText="1" readingOrder="1"/>
    </xf>
    <xf numFmtId="49" fontId="22" fillId="0" borderId="0" xfId="0" applyNumberFormat="1" applyFont="1" applyAlignment="1">
      <alignment horizontal="left" vertical="top" wrapText="1" readingOrder="1"/>
    </xf>
    <xf numFmtId="49" fontId="22" fillId="0" borderId="0" xfId="0" applyNumberFormat="1" applyFont="1" applyAlignment="1">
      <alignment vertical="top" wrapText="1" readingOrder="1"/>
    </xf>
    <xf numFmtId="49" fontId="31" fillId="0" borderId="0" xfId="0" applyNumberFormat="1" applyFont="1" applyAlignment="1">
      <alignment vertical="top" wrapText="1" readingOrder="1"/>
    </xf>
    <xf numFmtId="49" fontId="26" fillId="0" borderId="0" xfId="0" applyNumberFormat="1" applyFont="1" applyAlignment="1">
      <alignment vertical="top" wrapText="1" readingOrder="1"/>
    </xf>
    <xf numFmtId="49" fontId="35" fillId="0" borderId="0" xfId="0" applyNumberFormat="1" applyFont="1" applyAlignment="1">
      <alignment vertical="top" wrapText="1" readingOrder="1"/>
    </xf>
    <xf numFmtId="49" fontId="17" fillId="0" borderId="0" xfId="0" applyNumberFormat="1" applyFont="1" applyAlignment="1">
      <alignment vertical="top" wrapText="1" readingOrder="1"/>
    </xf>
    <xf numFmtId="49" fontId="36" fillId="0" borderId="0" xfId="0" applyNumberFormat="1" applyFont="1" applyAlignment="1">
      <alignment vertical="top" wrapText="1" readingOrder="1"/>
    </xf>
    <xf numFmtId="3" fontId="19" fillId="0" borderId="3" xfId="0" applyNumberFormat="1" applyFont="1" applyBorder="1" applyAlignment="1">
      <alignment vertical="top" wrapText="1" readingOrder="1"/>
    </xf>
    <xf numFmtId="49" fontId="27" fillId="0" borderId="0" xfId="0" applyNumberFormat="1" applyFont="1" applyAlignment="1">
      <alignment horizontal="left" vertical="top" wrapText="1" readingOrder="1"/>
    </xf>
    <xf numFmtId="2" fontId="24" fillId="0" borderId="0" xfId="0" applyNumberFormat="1" applyFont="1" applyAlignment="1">
      <alignment vertical="top" wrapText="1" readingOrder="1"/>
    </xf>
    <xf numFmtId="3" fontId="27" fillId="0" borderId="3" xfId="0" applyNumberFormat="1" applyFont="1" applyBorder="1" applyAlignment="1">
      <alignment vertical="top" wrapText="1" readingOrder="1"/>
    </xf>
    <xf numFmtId="0" fontId="34" fillId="0" borderId="0" xfId="0" applyFont="1" applyAlignment="1" applyProtection="1">
      <alignment vertical="top" wrapText="1" readingOrder="1"/>
      <protection locked="0"/>
    </xf>
    <xf numFmtId="2" fontId="23" fillId="0" borderId="0" xfId="0" applyNumberFormat="1" applyFont="1" applyAlignment="1">
      <alignment vertical="top" wrapText="1" readingOrder="1"/>
    </xf>
    <xf numFmtId="49" fontId="11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 applyProtection="1">
      <alignment vertical="top" wrapText="1" readingOrder="1"/>
      <protection locked="0"/>
    </xf>
    <xf numFmtId="49" fontId="9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9" fillId="0" borderId="0" xfId="0" applyNumberFormat="1" applyFont="1" applyAlignment="1">
      <alignment horizontal="left" vertical="top" wrapText="1" readingOrder="1"/>
    </xf>
    <xf numFmtId="3" fontId="9" fillId="0" borderId="3" xfId="0" applyNumberFormat="1" applyFont="1" applyBorder="1" applyAlignment="1">
      <alignment vertical="top" wrapText="1" readingOrder="1"/>
    </xf>
    <xf numFmtId="0" fontId="26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vertical="top" wrapText="1" readingOrder="1"/>
    </xf>
    <xf numFmtId="49" fontId="19" fillId="2" borderId="9" xfId="0" quotePrefix="1" applyNumberFormat="1" applyFont="1" applyFill="1" applyBorder="1" applyAlignment="1">
      <alignment horizontal="center" vertical="top" wrapText="1"/>
    </xf>
    <xf numFmtId="49" fontId="8" fillId="2" borderId="10" xfId="0" applyNumberFormat="1" applyFont="1" applyFill="1" applyBorder="1" applyAlignment="1">
      <alignment horizontal="center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11" fillId="2" borderId="11" xfId="0" applyNumberFormat="1" applyFont="1" applyFill="1" applyBorder="1" applyAlignment="1">
      <alignment vertical="top" wrapText="1"/>
    </xf>
    <xf numFmtId="0" fontId="37" fillId="0" borderId="0" xfId="0" applyFont="1" applyAlignment="1" applyProtection="1">
      <alignment vertical="top" wrapText="1"/>
      <protection locked="0"/>
    </xf>
    <xf numFmtId="49" fontId="11" fillId="0" borderId="0" xfId="0" quotePrefix="1" applyNumberFormat="1" applyFont="1" applyAlignment="1">
      <alignment horizontal="center" vertical="top" wrapText="1"/>
    </xf>
    <xf numFmtId="49" fontId="11" fillId="2" borderId="4" xfId="0" quotePrefix="1" applyNumberFormat="1" applyFont="1" applyFill="1" applyBorder="1" applyAlignment="1">
      <alignment horizontal="center" vertical="top" wrapText="1"/>
    </xf>
    <xf numFmtId="49" fontId="11" fillId="2" borderId="0" xfId="0" quotePrefix="1" applyNumberFormat="1" applyFont="1" applyFill="1" applyAlignment="1">
      <alignment horizontal="center" vertical="top" wrapText="1"/>
    </xf>
    <xf numFmtId="49" fontId="11" fillId="2" borderId="0" xfId="0" applyNumberFormat="1" applyFont="1" applyFill="1" applyAlignment="1">
      <alignment horizontal="center" vertical="top" wrapText="1"/>
    </xf>
    <xf numFmtId="49" fontId="11" fillId="2" borderId="0" xfId="0" applyNumberFormat="1" applyFont="1" applyFill="1" applyAlignment="1">
      <alignment horizontal="left" vertical="top" wrapText="1"/>
    </xf>
    <xf numFmtId="49" fontId="11" fillId="2" borderId="3" xfId="0" applyNumberFormat="1" applyFont="1" applyFill="1" applyBorder="1" applyAlignment="1">
      <alignment vertical="top" wrapText="1"/>
    </xf>
    <xf numFmtId="0" fontId="19" fillId="0" borderId="0" xfId="0" applyFont="1" applyAlignment="1" applyProtection="1">
      <alignment vertical="top" wrapText="1"/>
      <protection locked="0"/>
    </xf>
    <xf numFmtId="49" fontId="11" fillId="0" borderId="4" xfId="0" quotePrefix="1" applyNumberFormat="1" applyFont="1" applyBorder="1" applyAlignment="1">
      <alignment horizontal="center" vertical="top" wrapText="1"/>
    </xf>
    <xf numFmtId="49" fontId="11" fillId="0" borderId="0" xfId="0" applyNumberFormat="1" applyFont="1" applyAlignment="1">
      <alignment horizontal="center" vertical="top" wrapText="1"/>
    </xf>
    <xf numFmtId="49" fontId="11" fillId="3" borderId="8" xfId="0" quotePrefix="1" applyNumberFormat="1" applyFont="1" applyFill="1" applyBorder="1" applyAlignment="1">
      <alignment horizontal="center" vertical="top" wrapText="1"/>
    </xf>
    <xf numFmtId="49" fontId="11" fillId="3" borderId="1" xfId="0" quotePrefix="1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left" vertical="top" wrapText="1"/>
    </xf>
    <xf numFmtId="49" fontId="11" fillId="3" borderId="5" xfId="0" applyNumberFormat="1" applyFont="1" applyFill="1" applyBorder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left" vertical="top" wrapText="1" readingOrder="1"/>
    </xf>
    <xf numFmtId="49" fontId="11" fillId="2" borderId="3" xfId="0" applyNumberFormat="1" applyFont="1" applyFill="1" applyBorder="1" applyAlignment="1">
      <alignment horizontal="left" vertical="top" wrapText="1"/>
    </xf>
    <xf numFmtId="2" fontId="4" fillId="0" borderId="0" xfId="0" applyNumberFormat="1" applyFont="1" applyAlignment="1">
      <alignment vertical="top" wrapText="1"/>
    </xf>
    <xf numFmtId="0" fontId="11" fillId="0" borderId="4" xfId="0" quotePrefix="1" applyFont="1" applyBorder="1" applyAlignment="1">
      <alignment horizontal="center" vertical="top" wrapText="1" readingOrder="1"/>
    </xf>
    <xf numFmtId="49" fontId="11" fillId="3" borderId="5" xfId="0" applyNumberFormat="1" applyFont="1" applyFill="1" applyBorder="1" applyAlignment="1">
      <alignment horizontal="left" vertical="top" wrapText="1"/>
    </xf>
    <xf numFmtId="16" fontId="11" fillId="0" borderId="0" xfId="0" quotePrefix="1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left" vertical="top" wrapText="1" readingOrder="1"/>
    </xf>
    <xf numFmtId="49" fontId="11" fillId="0" borderId="0" xfId="0" quotePrefix="1" applyNumberFormat="1" applyFont="1" applyAlignment="1">
      <alignment horizontal="left" vertical="top" wrapText="1" readingOrder="1"/>
    </xf>
    <xf numFmtId="49" fontId="11" fillId="2" borderId="11" xfId="0" applyNumberFormat="1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38" fillId="0" borderId="0" xfId="0" applyFont="1" applyAlignment="1" applyProtection="1">
      <alignment vertical="top" wrapText="1"/>
      <protection locked="0"/>
    </xf>
    <xf numFmtId="3" fontId="12" fillId="0" borderId="3" xfId="0" applyNumberFormat="1" applyFont="1" applyBorder="1" applyAlignment="1">
      <alignment horizontal="left" vertical="top" wrapText="1"/>
    </xf>
    <xf numFmtId="3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3" fontId="15" fillId="0" borderId="0" xfId="0" applyNumberFormat="1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 readingOrder="1"/>
    </xf>
    <xf numFmtId="49" fontId="8" fillId="0" borderId="4" xfId="0" applyNumberFormat="1" applyFont="1" applyBorder="1" applyAlignment="1">
      <alignment horizontal="left" vertical="top" wrapText="1" readingOrder="1"/>
    </xf>
    <xf numFmtId="49" fontId="8" fillId="0" borderId="8" xfId="0" applyNumberFormat="1" applyFont="1" applyBorder="1" applyAlignment="1">
      <alignment horizontal="left" vertical="top" wrapText="1"/>
    </xf>
    <xf numFmtId="49" fontId="11" fillId="3" borderId="8" xfId="0" applyNumberFormat="1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top"/>
    </xf>
    <xf numFmtId="0" fontId="4" fillId="0" borderId="0" xfId="0" applyFont="1" applyAlignment="1" applyProtection="1">
      <alignment vertical="top"/>
      <protection locked="0"/>
    </xf>
    <xf numFmtId="49" fontId="8" fillId="0" borderId="8" xfId="0" quotePrefix="1" applyNumberFormat="1" applyFont="1" applyBorder="1" applyAlignment="1">
      <alignment horizontal="left" vertical="top" wrapText="1"/>
    </xf>
    <xf numFmtId="49" fontId="11" fillId="3" borderId="8" xfId="0" quotePrefix="1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14" fillId="0" borderId="0" xfId="0" applyFont="1" applyAlignment="1">
      <alignment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 wrapText="1" readingOrder="1"/>
    </xf>
    <xf numFmtId="3" fontId="10" fillId="0" borderId="0" xfId="0" applyNumberFormat="1" applyFont="1" applyAlignment="1">
      <alignment horizontal="justify" vertical="top" wrapText="1"/>
    </xf>
    <xf numFmtId="0" fontId="11" fillId="0" borderId="2" xfId="0" applyFont="1" applyBorder="1" applyAlignment="1">
      <alignment horizontal="left" vertical="top" wrapText="1"/>
    </xf>
    <xf numFmtId="3" fontId="11" fillId="0" borderId="13" xfId="0" applyNumberFormat="1" applyFont="1" applyBorder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 readingOrder="1"/>
    </xf>
    <xf numFmtId="49" fontId="11" fillId="0" borderId="0" xfId="0" quotePrefix="1" applyNumberFormat="1" applyFont="1" applyAlignment="1">
      <alignment horizontal="center" vertical="top" wrapText="1" readingOrder="1"/>
    </xf>
    <xf numFmtId="3" fontId="14" fillId="0" borderId="0" xfId="0" applyNumberFormat="1" applyFont="1" applyAlignment="1">
      <alignment vertical="top" wrapText="1"/>
    </xf>
    <xf numFmtId="0" fontId="30" fillId="0" borderId="0" xfId="0" applyFont="1" applyAlignment="1" applyProtection="1">
      <alignment vertical="top" wrapText="1" readingOrder="1"/>
      <protection locked="0"/>
    </xf>
    <xf numFmtId="49" fontId="8" fillId="0" borderId="0" xfId="0" applyNumberFormat="1" applyFont="1" applyAlignment="1" applyProtection="1">
      <alignment horizontal="left" vertical="top" wrapText="1" readingOrder="1"/>
      <protection locked="0"/>
    </xf>
    <xf numFmtId="0" fontId="33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49" fontId="4" fillId="0" borderId="0" xfId="0" applyNumberFormat="1" applyFont="1" applyAlignment="1" applyProtection="1">
      <alignment horizontal="center" vertical="top" wrapText="1" readingOrder="1"/>
      <protection locked="0"/>
    </xf>
    <xf numFmtId="49" fontId="10" fillId="0" borderId="0" xfId="0" applyNumberFormat="1" applyFont="1" applyAlignment="1" applyProtection="1">
      <alignment horizontal="left" vertical="top" wrapText="1" readingOrder="1"/>
      <protection locked="0"/>
    </xf>
    <xf numFmtId="0" fontId="10" fillId="0" borderId="3" xfId="0" applyFont="1" applyBorder="1" applyAlignment="1" applyProtection="1">
      <alignment vertical="top" wrapText="1" readingOrder="1"/>
      <protection locked="0"/>
    </xf>
    <xf numFmtId="0" fontId="11" fillId="0" borderId="0" xfId="0" quotePrefix="1" applyFont="1" applyAlignment="1">
      <alignment horizontal="center" vertical="top" wrapText="1" readingOrder="1"/>
    </xf>
    <xf numFmtId="0" fontId="11" fillId="0" borderId="4" xfId="0" quotePrefix="1" applyFont="1" applyBorder="1" applyAlignment="1">
      <alignment horizontal="center" vertical="top" wrapText="1"/>
    </xf>
    <xf numFmtId="0" fontId="11" fillId="0" borderId="0" xfId="0" quotePrefix="1" applyFont="1" applyAlignment="1">
      <alignment horizontal="center" vertical="top" wrapText="1"/>
    </xf>
    <xf numFmtId="0" fontId="11" fillId="0" borderId="4" xfId="0" quotePrefix="1" applyFont="1" applyBorder="1" applyAlignment="1">
      <alignment vertical="top" wrapText="1"/>
    </xf>
    <xf numFmtId="0" fontId="11" fillId="0" borderId="0" xfId="0" quotePrefix="1" applyFont="1" applyAlignment="1">
      <alignment vertical="top" wrapText="1"/>
    </xf>
    <xf numFmtId="3" fontId="17" fillId="0" borderId="0" xfId="0" applyNumberFormat="1" applyFont="1" applyAlignment="1" applyProtection="1">
      <alignment horizontal="right" vertical="top" wrapText="1" readingOrder="1"/>
      <protection locked="0"/>
    </xf>
    <xf numFmtId="3" fontId="4" fillId="2" borderId="10" xfId="0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0" xfId="0" applyNumberFormat="1" applyFont="1" applyFill="1" applyAlignment="1" applyProtection="1">
      <alignment horizontal="right" vertical="top" wrapText="1" readingOrder="1"/>
      <protection locked="0"/>
    </xf>
    <xf numFmtId="3" fontId="4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14" fillId="0" borderId="0" xfId="0" applyNumberFormat="1" applyFont="1" applyAlignment="1" applyProtection="1">
      <alignment horizontal="right" vertical="top" readingOrder="1"/>
      <protection locked="0"/>
    </xf>
    <xf numFmtId="3" fontId="41" fillId="0" borderId="0" xfId="0" applyNumberFormat="1" applyFont="1" applyAlignment="1" applyProtection="1">
      <alignment horizontal="right" vertical="top" readingOrder="1"/>
      <protection locked="0"/>
    </xf>
    <xf numFmtId="3" fontId="38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4" fillId="0" borderId="0" xfId="0" applyNumberFormat="1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justify" vertical="top"/>
      <protection locked="0"/>
    </xf>
    <xf numFmtId="0" fontId="19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3" fontId="6" fillId="0" borderId="3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3" fillId="0" borderId="0" xfId="0" quotePrefix="1" applyNumberFormat="1" applyFont="1" applyAlignment="1">
      <alignment horizontal="center" vertical="top"/>
    </xf>
    <xf numFmtId="49" fontId="13" fillId="0" borderId="4" xfId="0" quotePrefix="1" applyNumberFormat="1" applyFont="1" applyBorder="1" applyAlignment="1">
      <alignment horizontal="center" vertical="top"/>
    </xf>
    <xf numFmtId="3" fontId="14" fillId="0" borderId="0" xfId="0" applyNumberFormat="1" applyFont="1" applyAlignment="1" applyProtection="1">
      <alignment horizontal="right" vertical="top" wrapText="1"/>
      <protection locked="0"/>
    </xf>
    <xf numFmtId="3" fontId="11" fillId="0" borderId="3" xfId="0" applyNumberFormat="1" applyFont="1" applyBorder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11" fillId="0" borderId="3" xfId="0" applyFont="1" applyBorder="1" applyAlignment="1">
      <alignment horizontal="left" vertical="top"/>
    </xf>
    <xf numFmtId="49" fontId="11" fillId="0" borderId="4" xfId="0" quotePrefix="1" applyNumberFormat="1" applyFont="1" applyBorder="1" applyAlignment="1">
      <alignment horizontal="center" vertical="top"/>
    </xf>
    <xf numFmtId="49" fontId="47" fillId="0" borderId="0" xfId="0" applyNumberFormat="1" applyFont="1" applyAlignment="1">
      <alignment vertical="top" wrapText="1" readingOrder="1"/>
    </xf>
    <xf numFmtId="0" fontId="5" fillId="0" borderId="0" xfId="0" applyFont="1" applyAlignment="1">
      <alignment vertical="top"/>
    </xf>
    <xf numFmtId="0" fontId="39" fillId="0" borderId="0" xfId="0" applyFont="1" applyAlignment="1" applyProtection="1">
      <alignment vertical="top" wrapText="1"/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3" fontId="14" fillId="0" borderId="0" xfId="0" applyNumberFormat="1" applyFont="1" applyAlignment="1" applyProtection="1">
      <alignment horizontal="right" vertical="top"/>
      <protection locked="0"/>
    </xf>
    <xf numFmtId="0" fontId="9" fillId="0" borderId="3" xfId="0" applyFont="1" applyBorder="1" applyAlignment="1">
      <alignment vertical="top" wrapText="1" readingOrder="1"/>
    </xf>
    <xf numFmtId="3" fontId="14" fillId="0" borderId="0" xfId="0" applyNumberFormat="1" applyFont="1" applyAlignment="1">
      <alignment horizontal="right" vertical="top" wrapText="1"/>
    </xf>
    <xf numFmtId="3" fontId="14" fillId="0" borderId="0" xfId="0" applyNumberFormat="1" applyFont="1" applyAlignment="1">
      <alignment horizontal="right" vertical="top"/>
    </xf>
    <xf numFmtId="3" fontId="41" fillId="0" borderId="0" xfId="0" applyNumberFormat="1" applyFont="1" applyAlignment="1" applyProtection="1">
      <alignment horizontal="right" vertical="top"/>
      <protection locked="0"/>
    </xf>
    <xf numFmtId="3" fontId="18" fillId="0" borderId="0" xfId="0" applyNumberFormat="1" applyFont="1" applyAlignment="1" applyProtection="1">
      <alignment horizontal="right" vertical="top" wrapText="1" readingOrder="1"/>
      <protection locked="0"/>
    </xf>
    <xf numFmtId="0" fontId="49" fillId="0" borderId="0" xfId="0" applyFont="1" applyAlignment="1" applyProtection="1">
      <alignment vertical="top" wrapText="1"/>
      <protection locked="0"/>
    </xf>
    <xf numFmtId="0" fontId="2" fillId="0" borderId="0" xfId="0" applyFont="1" applyAlignment="1">
      <alignment vertical="top" wrapText="1"/>
    </xf>
    <xf numFmtId="3" fontId="14" fillId="0" borderId="3" xfId="0" applyNumberFormat="1" applyFont="1" applyBorder="1" applyAlignment="1" applyProtection="1">
      <alignment horizontal="right" vertical="top" readingOrder="1"/>
      <protection locked="0"/>
    </xf>
    <xf numFmtId="0" fontId="12" fillId="0" borderId="3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48" fillId="0" borderId="0" xfId="0" applyFont="1" applyAlignment="1" applyProtection="1">
      <alignment vertical="top"/>
      <protection locked="0"/>
    </xf>
    <xf numFmtId="49" fontId="10" fillId="0" borderId="7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0" fontId="43" fillId="0" borderId="4" xfId="0" applyFont="1" applyBorder="1" applyAlignment="1">
      <alignment vertical="top"/>
    </xf>
    <xf numFmtId="0" fontId="43" fillId="0" borderId="0" xfId="0" applyFont="1" applyAlignment="1">
      <alignment vertical="top"/>
    </xf>
    <xf numFmtId="0" fontId="13" fillId="0" borderId="4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4" xfId="0" quotePrefix="1" applyFont="1" applyBorder="1" applyAlignment="1" applyProtection="1">
      <alignment horizontal="justify" vertical="top" wrapText="1"/>
      <protection locked="0"/>
    </xf>
    <xf numFmtId="0" fontId="13" fillId="0" borderId="0" xfId="0" quotePrefix="1" applyFont="1" applyAlignment="1" applyProtection="1">
      <alignment horizontal="justify" vertical="top" wrapText="1"/>
      <protection locked="0"/>
    </xf>
    <xf numFmtId="0" fontId="13" fillId="0" borderId="4" xfId="0" applyFont="1" applyBorder="1" applyAlignment="1" applyProtection="1">
      <alignment vertical="top"/>
      <protection locked="0"/>
    </xf>
    <xf numFmtId="0" fontId="13" fillId="0" borderId="0" xfId="0" applyFont="1" applyAlignment="1" applyProtection="1">
      <alignment vertical="top"/>
      <protection locked="0"/>
    </xf>
    <xf numFmtId="0" fontId="13" fillId="0" borderId="4" xfId="0" quotePrefix="1" applyFont="1" applyBorder="1" applyAlignment="1">
      <alignment vertical="top" wrapText="1"/>
    </xf>
    <xf numFmtId="0" fontId="13" fillId="0" borderId="0" xfId="0" quotePrefix="1" applyFont="1" applyAlignment="1">
      <alignment vertical="top" wrapText="1"/>
    </xf>
    <xf numFmtId="0" fontId="13" fillId="0" borderId="4" xfId="0" applyFont="1" applyBorder="1" applyAlignment="1">
      <alignment vertical="top" wrapText="1"/>
    </xf>
    <xf numFmtId="49" fontId="11" fillId="0" borderId="4" xfId="0" applyNumberFormat="1" applyFont="1" applyBorder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49" fontId="23" fillId="0" borderId="4" xfId="0" applyNumberFormat="1" applyFont="1" applyBorder="1" applyAlignment="1">
      <alignment vertical="top" wrapText="1"/>
    </xf>
    <xf numFmtId="49" fontId="23" fillId="0" borderId="0" xfId="0" applyNumberFormat="1" applyFont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1" fontId="22" fillId="0" borderId="4" xfId="0" applyNumberFormat="1" applyFont="1" applyBorder="1" applyAlignment="1">
      <alignment vertical="top" wrapText="1"/>
    </xf>
    <xf numFmtId="1" fontId="22" fillId="0" borderId="0" xfId="0" applyNumberFormat="1" applyFont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43" fillId="0" borderId="4" xfId="0" applyFont="1" applyBorder="1" applyAlignment="1">
      <alignment horizontal="center" vertical="top"/>
    </xf>
    <xf numFmtId="49" fontId="43" fillId="0" borderId="0" xfId="0" applyNumberFormat="1" applyFont="1" applyAlignment="1">
      <alignment horizontal="left" vertical="top" readingOrder="1"/>
    </xf>
    <xf numFmtId="0" fontId="13" fillId="0" borderId="4" xfId="0" applyFont="1" applyBorder="1" applyAlignment="1">
      <alignment vertical="top"/>
    </xf>
    <xf numFmtId="0" fontId="5" fillId="0" borderId="0" xfId="0" applyFont="1" applyProtection="1">
      <protection locked="0"/>
    </xf>
    <xf numFmtId="0" fontId="5" fillId="0" borderId="0" xfId="0" applyFont="1"/>
    <xf numFmtId="49" fontId="11" fillId="3" borderId="1" xfId="0" quotePrefix="1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 readingOrder="1"/>
    </xf>
    <xf numFmtId="49" fontId="10" fillId="0" borderId="0" xfId="0" applyNumberFormat="1" applyFont="1" applyAlignment="1">
      <alignment horizontal="left" vertical="top" wrapText="1" readingOrder="1"/>
    </xf>
    <xf numFmtId="49" fontId="8" fillId="2" borderId="10" xfId="0" applyNumberFormat="1" applyFont="1" applyFill="1" applyBorder="1" applyAlignment="1">
      <alignment horizontal="left" vertical="top" wrapText="1" readingOrder="1"/>
    </xf>
    <xf numFmtId="49" fontId="11" fillId="2" borderId="0" xfId="0" applyNumberFormat="1" applyFont="1" applyFill="1" applyAlignment="1">
      <alignment horizontal="left" vertical="top" wrapText="1" readingOrder="1"/>
    </xf>
    <xf numFmtId="165" fontId="13" fillId="0" borderId="0" xfId="0" applyNumberFormat="1" applyFont="1" applyAlignment="1">
      <alignment horizontal="left" vertical="top" wrapText="1" readingOrder="1"/>
    </xf>
    <xf numFmtId="165" fontId="13" fillId="0" borderId="0" xfId="0" quotePrefix="1" applyNumberFormat="1" applyFont="1" applyAlignment="1">
      <alignment horizontal="left" vertical="top" wrapText="1" readingOrder="1"/>
    </xf>
    <xf numFmtId="0" fontId="11" fillId="0" borderId="0" xfId="0" applyFont="1" applyAlignment="1">
      <alignment horizontal="left" vertical="top" wrapText="1" readingOrder="1"/>
    </xf>
    <xf numFmtId="165" fontId="11" fillId="0" borderId="0" xfId="0" applyNumberFormat="1" applyFont="1" applyAlignment="1">
      <alignment horizontal="left" vertical="top" wrapText="1" readingOrder="1"/>
    </xf>
    <xf numFmtId="0" fontId="12" fillId="0" borderId="0" xfId="0" applyFont="1" applyAlignment="1">
      <alignment horizontal="left" vertical="top" wrapText="1" readingOrder="1"/>
    </xf>
    <xf numFmtId="0" fontId="19" fillId="0" borderId="0" xfId="0" applyFont="1" applyAlignment="1">
      <alignment horizontal="left" vertical="top" wrapText="1" readingOrder="1"/>
    </xf>
    <xf numFmtId="165" fontId="11" fillId="0" borderId="0" xfId="0" quotePrefix="1" applyNumberFormat="1" applyFont="1" applyAlignment="1">
      <alignment horizontal="left" vertical="top" wrapText="1" readingOrder="1"/>
    </xf>
    <xf numFmtId="165" fontId="45" fillId="0" borderId="0" xfId="0" quotePrefix="1" applyNumberFormat="1" applyFont="1" applyAlignment="1">
      <alignment horizontal="left" vertical="top" wrapText="1" readingOrder="1"/>
    </xf>
    <xf numFmtId="165" fontId="16" fillId="0" borderId="0" xfId="0" applyNumberFormat="1" applyFont="1" applyAlignment="1">
      <alignment horizontal="left" vertical="top" wrapText="1" readingOrder="1"/>
    </xf>
    <xf numFmtId="16" fontId="11" fillId="0" borderId="0" xfId="0" quotePrefix="1" applyNumberFormat="1" applyFont="1" applyAlignment="1">
      <alignment vertical="top" wrapText="1" readingOrder="1"/>
    </xf>
    <xf numFmtId="0" fontId="3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top" wrapText="1"/>
    </xf>
    <xf numFmtId="0" fontId="44" fillId="0" borderId="0" xfId="0" applyFont="1" applyAlignment="1">
      <alignment vertical="top" wrapText="1"/>
    </xf>
    <xf numFmtId="0" fontId="3" fillId="0" borderId="3" xfId="0" applyFont="1" applyBorder="1" applyAlignment="1">
      <alignment vertical="top"/>
    </xf>
    <xf numFmtId="0" fontId="10" fillId="0" borderId="0" xfId="0" applyFont="1" applyAlignment="1" applyProtection="1">
      <alignment wrapText="1"/>
      <protection locked="0"/>
    </xf>
    <xf numFmtId="49" fontId="11" fillId="0" borderId="0" xfId="0" applyNumberFormat="1" applyFont="1" applyAlignment="1">
      <alignment vertical="top" wrapText="1" readingOrder="1"/>
    </xf>
    <xf numFmtId="3" fontId="2" fillId="0" borderId="3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 readingOrder="1"/>
    </xf>
    <xf numFmtId="3" fontId="50" fillId="0" borderId="0" xfId="0" applyNumberFormat="1" applyFont="1" applyAlignment="1">
      <alignment vertical="top" wrapText="1"/>
    </xf>
    <xf numFmtId="3" fontId="93" fillId="0" borderId="0" xfId="0" applyNumberFormat="1" applyFont="1" applyAlignment="1">
      <alignment horizontal="left" vertical="top" wrapText="1"/>
    </xf>
    <xf numFmtId="49" fontId="13" fillId="0" borderId="0" xfId="0" quotePrefix="1" applyNumberFormat="1" applyFont="1" applyAlignment="1">
      <alignment vertical="top" readingOrder="1"/>
    </xf>
    <xf numFmtId="3" fontId="2" fillId="0" borderId="0" xfId="0" applyNumberFormat="1" applyFont="1" applyAlignment="1">
      <alignment horizontal="right" vertical="top" wrapText="1"/>
    </xf>
    <xf numFmtId="49" fontId="6" fillId="0" borderId="4" xfId="0" quotePrefix="1" applyNumberFormat="1" applyFont="1" applyBorder="1" applyAlignment="1">
      <alignment horizontal="center" vertical="top"/>
    </xf>
    <xf numFmtId="49" fontId="6" fillId="0" borderId="0" xfId="0" quotePrefix="1" applyNumberFormat="1" applyFont="1" applyAlignment="1">
      <alignment horizontal="center" vertical="top" wrapText="1"/>
    </xf>
    <xf numFmtId="16" fontId="6" fillId="0" borderId="0" xfId="0" quotePrefix="1" applyNumberFormat="1" applyFont="1" applyAlignment="1">
      <alignment horizontal="left" vertical="top" wrapText="1" readingOrder="1"/>
    </xf>
    <xf numFmtId="3" fontId="2" fillId="0" borderId="0" xfId="0" applyNumberFormat="1" applyFont="1" applyAlignment="1" applyProtection="1">
      <alignment horizontal="left" vertical="top" readingOrder="1"/>
      <protection locked="0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0" fontId="6" fillId="0" borderId="3" xfId="0" applyFont="1" applyBorder="1" applyAlignment="1">
      <alignment horizontal="left" vertical="top" wrapText="1"/>
    </xf>
    <xf numFmtId="0" fontId="6" fillId="0" borderId="4" xfId="0" quotePrefix="1" applyFont="1" applyBorder="1" applyAlignment="1">
      <alignment horizontal="center" vertical="top" wrapText="1"/>
    </xf>
    <xf numFmtId="0" fontId="6" fillId="0" borderId="0" xfId="0" quotePrefix="1" applyFont="1" applyAlignment="1">
      <alignment horizontal="center" vertical="top" wrapText="1"/>
    </xf>
    <xf numFmtId="49" fontId="6" fillId="0" borderId="0" xfId="0" applyNumberFormat="1" applyFont="1" applyAlignment="1">
      <alignment horizontal="left" vertical="top" wrapText="1" readingOrder="1"/>
    </xf>
    <xf numFmtId="49" fontId="6" fillId="0" borderId="0" xfId="0" applyNumberFormat="1" applyFont="1" applyAlignment="1">
      <alignment horizontal="left" vertical="top" wrapText="1"/>
    </xf>
    <xf numFmtId="2" fontId="6" fillId="0" borderId="0" xfId="0" applyNumberFormat="1" applyFont="1" applyAlignment="1">
      <alignment horizontal="right" vertical="top" wrapText="1"/>
    </xf>
    <xf numFmtId="49" fontId="24" fillId="0" borderId="4" xfId="0" applyNumberFormat="1" applyFont="1" applyBorder="1" applyAlignment="1">
      <alignment vertical="top" wrapText="1"/>
    </xf>
    <xf numFmtId="49" fontId="24" fillId="0" borderId="0" xfId="0" applyNumberFormat="1" applyFont="1" applyAlignment="1">
      <alignment horizontal="center" vertical="top" wrapText="1" readingOrder="1"/>
    </xf>
    <xf numFmtId="0" fontId="11" fillId="0" borderId="0" xfId="0" applyFont="1" applyAlignment="1">
      <alignment vertical="top" wrapText="1" readingOrder="1"/>
    </xf>
    <xf numFmtId="49" fontId="6" fillId="0" borderId="0" xfId="0" quotePrefix="1" applyNumberFormat="1" applyFont="1" applyAlignment="1">
      <alignment horizontal="left" vertical="top" wrapText="1" readingOrder="1"/>
    </xf>
    <xf numFmtId="0" fontId="2" fillId="0" borderId="0" xfId="0" quotePrefix="1" applyFont="1" applyAlignment="1">
      <alignment horizontal="left" vertical="top" wrapText="1"/>
    </xf>
    <xf numFmtId="3" fontId="53" fillId="0" borderId="0" xfId="0" applyNumberFormat="1" applyFont="1" applyAlignment="1">
      <alignment horizontal="left" vertical="top" wrapText="1"/>
    </xf>
    <xf numFmtId="0" fontId="6" fillId="0" borderId="4" xfId="0" quotePrefix="1" applyFont="1" applyBorder="1" applyAlignment="1">
      <alignment horizontal="center" vertical="top" wrapText="1" readingOrder="1"/>
    </xf>
    <xf numFmtId="49" fontId="11" fillId="0" borderId="4" xfId="0" quotePrefix="1" applyNumberFormat="1" applyFont="1" applyBorder="1" applyAlignment="1">
      <alignment horizontal="center" vertical="top" wrapText="1" readingOrder="1"/>
    </xf>
    <xf numFmtId="49" fontId="10" fillId="0" borderId="7" xfId="0" quotePrefix="1" applyNumberFormat="1" applyFont="1" applyBorder="1" applyAlignment="1">
      <alignment horizontal="center" vertical="top" wrapText="1" readingOrder="1"/>
    </xf>
    <xf numFmtId="49" fontId="10" fillId="0" borderId="12" xfId="0" applyNumberFormat="1" applyFont="1" applyBorder="1" applyAlignment="1">
      <alignment vertical="top" wrapText="1" readingOrder="1"/>
    </xf>
    <xf numFmtId="165" fontId="13" fillId="0" borderId="0" xfId="0" quotePrefix="1" applyNumberFormat="1" applyFont="1" applyAlignment="1">
      <alignment vertical="top" wrapText="1" readingOrder="1"/>
    </xf>
    <xf numFmtId="2" fontId="6" fillId="2" borderId="0" xfId="0" applyNumberFormat="1" applyFont="1" applyFill="1" applyAlignment="1">
      <alignment horizontal="right" vertical="top" wrapText="1"/>
    </xf>
    <xf numFmtId="3" fontId="2" fillId="2" borderId="0" xfId="0" applyNumberFormat="1" applyFont="1" applyFill="1" applyAlignment="1" applyProtection="1">
      <alignment horizontal="right" vertical="top" wrapText="1" readingOrder="1"/>
      <protection locked="0"/>
    </xf>
    <xf numFmtId="3" fontId="2" fillId="0" borderId="0" xfId="0" applyNumberFormat="1" applyFont="1" applyAlignment="1" applyProtection="1">
      <alignment horizontal="right" vertical="top" readingOrder="1"/>
      <protection locked="0"/>
    </xf>
    <xf numFmtId="3" fontId="2" fillId="0" borderId="0" xfId="0" applyNumberFormat="1" applyFont="1" applyAlignment="1" applyProtection="1">
      <alignment horizontal="right" vertical="top"/>
      <protection locked="0"/>
    </xf>
    <xf numFmtId="3" fontId="2" fillId="0" borderId="3" xfId="0" applyNumberFormat="1" applyFont="1" applyBorder="1" applyAlignment="1" applyProtection="1">
      <alignment horizontal="right" vertical="top" readingOrder="1"/>
      <protection locked="0"/>
    </xf>
    <xf numFmtId="0" fontId="37" fillId="0" borderId="0" xfId="0" applyFont="1" applyAlignment="1" applyProtection="1">
      <alignment horizontal="left" vertical="top" wrapText="1"/>
      <protection locked="0"/>
    </xf>
    <xf numFmtId="49" fontId="11" fillId="0" borderId="0" xfId="0" quotePrefix="1" applyNumberFormat="1" applyFont="1" applyAlignment="1">
      <alignment vertical="top" wrapText="1" readingOrder="1"/>
    </xf>
    <xf numFmtId="0" fontId="2" fillId="0" borderId="0" xfId="3" applyFont="1" applyAlignment="1">
      <alignment horizontal="left" vertical="top" wrapText="1" readingOrder="1"/>
    </xf>
    <xf numFmtId="49" fontId="11" fillId="3" borderId="1" xfId="0" quotePrefix="1" applyNumberFormat="1" applyFont="1" applyFill="1" applyBorder="1" applyAlignment="1">
      <alignment horizontal="center" vertical="top" wrapText="1" readingOrder="1"/>
    </xf>
    <xf numFmtId="49" fontId="11" fillId="3" borderId="1" xfId="0" applyNumberFormat="1" applyFont="1" applyFill="1" applyBorder="1" applyAlignment="1">
      <alignment vertical="top" wrapText="1" readingOrder="1"/>
    </xf>
    <xf numFmtId="0" fontId="4" fillId="0" borderId="0" xfId="0" applyFont="1" applyAlignment="1" applyProtection="1">
      <alignment horizontal="left" vertical="top" wrapText="1"/>
      <protection locked="0"/>
    </xf>
    <xf numFmtId="49" fontId="6" fillId="0" borderId="0" xfId="0" quotePrefix="1" applyNumberFormat="1" applyFont="1" applyAlignment="1">
      <alignment horizontal="center" vertical="top" wrapText="1" readingOrder="1"/>
    </xf>
    <xf numFmtId="49" fontId="54" fillId="0" borderId="0" xfId="0" applyNumberFormat="1" applyFont="1" applyAlignment="1">
      <alignment horizontal="left" vertical="top" wrapText="1" readingOrder="1"/>
    </xf>
    <xf numFmtId="2" fontId="46" fillId="0" borderId="0" xfId="0" applyNumberFormat="1" applyFont="1" applyAlignment="1">
      <alignment vertical="top" wrapText="1" readingOrder="1"/>
    </xf>
    <xf numFmtId="2" fontId="54" fillId="0" borderId="0" xfId="0" applyNumberFormat="1" applyFont="1" applyAlignment="1">
      <alignment horizontal="right" vertical="top" wrapText="1" readingOrder="1"/>
    </xf>
    <xf numFmtId="0" fontId="54" fillId="0" borderId="3" xfId="0" applyFont="1" applyBorder="1" applyAlignment="1">
      <alignment horizontal="left" vertical="top" wrapText="1" readingOrder="1"/>
    </xf>
    <xf numFmtId="0" fontId="6" fillId="0" borderId="0" xfId="0" quotePrefix="1" applyFont="1" applyAlignment="1">
      <alignment horizontal="center" vertical="top" wrapText="1" readingOrder="1"/>
    </xf>
    <xf numFmtId="3" fontId="2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6" fillId="0" borderId="3" xfId="0" applyNumberFormat="1" applyFont="1" applyBorder="1" applyAlignment="1">
      <alignment horizontal="left" vertical="top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/>
    </xf>
    <xf numFmtId="3" fontId="2" fillId="0" borderId="0" xfId="3" applyNumberFormat="1" applyFont="1" applyAlignment="1" applyProtection="1">
      <alignment horizontal="right" vertical="top" wrapText="1" readingOrder="1"/>
      <protection locked="0"/>
    </xf>
    <xf numFmtId="3" fontId="2" fillId="0" borderId="3" xfId="3" applyNumberFormat="1" applyFont="1" applyBorder="1" applyAlignment="1" applyProtection="1">
      <alignment horizontal="right" vertical="top" wrapText="1" readingOrder="1"/>
      <protection locked="0"/>
    </xf>
    <xf numFmtId="0" fontId="10" fillId="0" borderId="0" xfId="0" applyFont="1" applyAlignment="1" applyProtection="1">
      <alignment horizontal="left" wrapText="1"/>
      <protection locked="0"/>
    </xf>
    <xf numFmtId="3" fontId="2" fillId="0" borderId="0" xfId="0" applyNumberFormat="1" applyFont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/>
    </xf>
    <xf numFmtId="3" fontId="2" fillId="2" borderId="10" xfId="0" applyNumberFormat="1" applyFont="1" applyFill="1" applyBorder="1" applyAlignment="1">
      <alignment horizontal="right" vertical="top" wrapText="1"/>
    </xf>
    <xf numFmtId="3" fontId="2" fillId="2" borderId="0" xfId="0" applyNumberFormat="1" applyFont="1" applyFill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3" fontId="60" fillId="0" borderId="0" xfId="0" applyNumberFormat="1" applyFont="1" applyAlignment="1" applyProtection="1">
      <alignment horizontal="right" vertical="top"/>
      <protection locked="0"/>
    </xf>
    <xf numFmtId="3" fontId="6" fillId="3" borderId="1" xfId="0" applyNumberFormat="1" applyFont="1" applyFill="1" applyBorder="1" applyAlignment="1">
      <alignment horizontal="right" vertical="top" wrapText="1"/>
    </xf>
    <xf numFmtId="3" fontId="2" fillId="0" borderId="0" xfId="0" quotePrefix="1" applyNumberFormat="1" applyFont="1" applyAlignment="1">
      <alignment horizontal="right" vertical="top" wrapText="1"/>
    </xf>
    <xf numFmtId="3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5" xfId="0" applyNumberFormat="1" applyFont="1" applyBorder="1" applyAlignment="1" applyProtection="1">
      <alignment horizontal="right" vertical="top" wrapText="1" readingOrder="1"/>
      <protection locked="0"/>
    </xf>
    <xf numFmtId="3" fontId="14" fillId="0" borderId="3" xfId="0" applyNumberFormat="1" applyFont="1" applyBorder="1" applyAlignment="1" applyProtection="1">
      <alignment horizontal="right" vertical="top"/>
      <protection locked="0"/>
    </xf>
    <xf numFmtId="3" fontId="2" fillId="2" borderId="10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11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3" xfId="0" applyNumberFormat="1" applyFont="1" applyBorder="1" applyAlignment="1" applyProtection="1">
      <alignment horizontal="right" vertical="top"/>
      <protection locked="0"/>
    </xf>
    <xf numFmtId="3" fontId="14" fillId="0" borderId="3" xfId="0" applyNumberFormat="1" applyFont="1" applyBorder="1" applyAlignment="1">
      <alignment horizontal="right" vertical="top"/>
    </xf>
    <xf numFmtId="3" fontId="60" fillId="0" borderId="0" xfId="0" applyNumberFormat="1" applyFont="1" applyAlignment="1" applyProtection="1">
      <alignment horizontal="right" vertical="top" readingOrder="1"/>
      <protection locked="0"/>
    </xf>
    <xf numFmtId="3" fontId="60" fillId="0" borderId="3" xfId="0" applyNumberFormat="1" applyFont="1" applyBorder="1" applyAlignment="1" applyProtection="1">
      <alignment horizontal="right" vertical="top" readingOrder="1"/>
      <protection locked="0"/>
    </xf>
    <xf numFmtId="3" fontId="4" fillId="0" borderId="0" xfId="0" applyNumberFormat="1" applyFont="1" applyAlignment="1">
      <alignment horizontal="right" vertical="top" wrapText="1"/>
    </xf>
    <xf numFmtId="49" fontId="19" fillId="2" borderId="9" xfId="4" quotePrefix="1" applyNumberFormat="1" applyFont="1" applyFill="1" applyBorder="1" applyAlignment="1">
      <alignment horizontal="center" vertical="top" wrapText="1"/>
    </xf>
    <xf numFmtId="49" fontId="8" fillId="2" borderId="10" xfId="4" applyNumberFormat="1" applyFont="1" applyFill="1" applyBorder="1" applyAlignment="1">
      <alignment horizontal="center" vertical="top" wrapText="1"/>
    </xf>
    <xf numFmtId="49" fontId="8" fillId="2" borderId="10" xfId="4" applyNumberFormat="1" applyFont="1" applyFill="1" applyBorder="1" applyAlignment="1">
      <alignment vertical="top" wrapText="1" readingOrder="1"/>
    </xf>
    <xf numFmtId="49" fontId="8" fillId="2" borderId="10" xfId="4" applyNumberFormat="1" applyFont="1" applyFill="1" applyBorder="1" applyAlignment="1">
      <alignment horizontal="left" vertical="top" wrapText="1"/>
    </xf>
    <xf numFmtId="49" fontId="11" fillId="2" borderId="11" xfId="4" applyNumberFormat="1" applyFont="1" applyFill="1" applyBorder="1" applyAlignment="1">
      <alignment vertical="top" wrapText="1"/>
    </xf>
    <xf numFmtId="3" fontId="4" fillId="2" borderId="10" xfId="4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10" xfId="4" applyNumberFormat="1" applyFont="1" applyFill="1" applyBorder="1" applyAlignment="1">
      <alignment horizontal="right" vertical="top" wrapText="1"/>
    </xf>
    <xf numFmtId="3" fontId="10" fillId="2" borderId="11" xfId="4" applyNumberFormat="1" applyFont="1" applyFill="1" applyBorder="1" applyAlignment="1" applyProtection="1">
      <alignment horizontal="right" vertical="top" wrapText="1" readingOrder="1"/>
      <protection locked="0"/>
    </xf>
    <xf numFmtId="49" fontId="11" fillId="0" borderId="4" xfId="4" quotePrefix="1" applyNumberFormat="1" applyFont="1" applyBorder="1" applyAlignment="1">
      <alignment horizontal="center" vertical="top" wrapText="1"/>
    </xf>
    <xf numFmtId="49" fontId="11" fillId="0" borderId="0" xfId="4" applyNumberFormat="1" applyFont="1" applyAlignment="1">
      <alignment horizontal="center" vertical="top" wrapText="1"/>
    </xf>
    <xf numFmtId="3" fontId="10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63" fillId="0" borderId="0" xfId="0" applyFont="1" applyAlignment="1">
      <alignment vertical="top" wrapText="1" readingOrder="1"/>
    </xf>
    <xf numFmtId="0" fontId="4" fillId="0" borderId="14" xfId="0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49" fontId="64" fillId="0" borderId="0" xfId="0" applyNumberFormat="1" applyFont="1" applyAlignment="1">
      <alignment vertical="top" wrapText="1" readingOrder="1"/>
    </xf>
    <xf numFmtId="3" fontId="42" fillId="2" borderId="10" xfId="0" applyNumberFormat="1" applyFont="1" applyFill="1" applyBorder="1" applyAlignment="1">
      <alignment horizontal="right" vertical="top" wrapText="1"/>
    </xf>
    <xf numFmtId="3" fontId="10" fillId="2" borderId="11" xfId="0" applyNumberFormat="1" applyFont="1" applyFill="1" applyBorder="1" applyAlignment="1" applyProtection="1">
      <alignment horizontal="right" vertical="top" wrapText="1" readingOrder="1"/>
      <protection locked="0"/>
    </xf>
    <xf numFmtId="3" fontId="42" fillId="0" borderId="0" xfId="0" applyNumberFormat="1" applyFont="1" applyAlignment="1">
      <alignment horizontal="right" vertical="top" wrapText="1"/>
    </xf>
    <xf numFmtId="3" fontId="5" fillId="0" borderId="3" xfId="0" applyNumberFormat="1" applyFont="1" applyBorder="1" applyAlignment="1" applyProtection="1">
      <alignment horizontal="right" vertical="top" readingOrder="1"/>
      <protection locked="0"/>
    </xf>
    <xf numFmtId="49" fontId="6" fillId="0" borderId="4" xfId="0" applyNumberFormat="1" applyFont="1" applyBorder="1" applyAlignment="1">
      <alignment horizontal="left" vertical="top" wrapText="1" readingOrder="1"/>
    </xf>
    <xf numFmtId="49" fontId="6" fillId="0" borderId="0" xfId="0" applyNumberFormat="1" applyFont="1" applyAlignment="1">
      <alignment vertical="top" wrapText="1" readingOrder="1"/>
    </xf>
    <xf numFmtId="2" fontId="6" fillId="0" borderId="0" xfId="0" applyNumberFormat="1" applyFont="1" applyAlignment="1">
      <alignment horizontal="right" vertical="top" wrapText="1" readingOrder="1"/>
    </xf>
    <xf numFmtId="49" fontId="6" fillId="0" borderId="3" xfId="0" applyNumberFormat="1" applyFont="1" applyBorder="1" applyAlignment="1">
      <alignment horizontal="left" vertical="top" wrapText="1" readingOrder="1"/>
    </xf>
    <xf numFmtId="2" fontId="2" fillId="0" borderId="0" xfId="0" applyNumberFormat="1" applyFont="1" applyAlignment="1">
      <alignment horizontal="right" vertical="top" wrapText="1" readingOrder="1"/>
    </xf>
    <xf numFmtId="0" fontId="46" fillId="0" borderId="0" xfId="0" applyFont="1" applyAlignment="1" applyProtection="1">
      <alignment vertical="top" wrapText="1"/>
      <protection locked="0"/>
    </xf>
    <xf numFmtId="49" fontId="6" fillId="0" borderId="4" xfId="0" quotePrefix="1" applyNumberFormat="1" applyFont="1" applyBorder="1" applyAlignment="1">
      <alignment horizontal="left" vertical="top" wrapText="1" readingOrder="1"/>
    </xf>
    <xf numFmtId="49" fontId="6" fillId="0" borderId="0" xfId="0" quotePrefix="1" applyNumberFormat="1" applyFont="1" applyAlignment="1">
      <alignment vertical="top" wrapText="1" readingOrder="1"/>
    </xf>
    <xf numFmtId="49" fontId="2" fillId="0" borderId="0" xfId="0" applyNumberFormat="1" applyFont="1" applyAlignment="1">
      <alignment vertical="top" wrapText="1" readingOrder="1"/>
    </xf>
    <xf numFmtId="0" fontId="4" fillId="0" borderId="0" xfId="4" applyFont="1" applyAlignment="1">
      <alignment vertical="top" wrapText="1"/>
    </xf>
    <xf numFmtId="0" fontId="6" fillId="0" borderId="0" xfId="4" applyFont="1" applyAlignment="1">
      <alignment vertical="top" wrapText="1"/>
    </xf>
    <xf numFmtId="49" fontId="26" fillId="0" borderId="4" xfId="4" applyNumberFormat="1" applyFont="1" applyBorder="1" applyAlignment="1" applyProtection="1">
      <alignment horizontal="center" vertical="top" wrapText="1" readingOrder="1"/>
      <protection locked="0"/>
    </xf>
    <xf numFmtId="49" fontId="9" fillId="0" borderId="0" xfId="4" applyNumberFormat="1" applyFont="1" applyAlignment="1" applyProtection="1">
      <alignment horizontal="center" vertical="top" wrapText="1" readingOrder="1"/>
      <protection locked="0"/>
    </xf>
    <xf numFmtId="49" fontId="32" fillId="0" borderId="0" xfId="4" applyNumberFormat="1" applyFont="1" applyAlignment="1" applyProtection="1">
      <alignment vertical="top" wrapText="1" readingOrder="1"/>
      <protection locked="0"/>
    </xf>
    <xf numFmtId="0" fontId="32" fillId="0" borderId="3" xfId="4" applyFont="1" applyBorder="1" applyAlignment="1" applyProtection="1">
      <alignment vertical="top" wrapText="1" readingOrder="1"/>
      <protection locked="0"/>
    </xf>
    <xf numFmtId="3" fontId="6" fillId="0" borderId="0" xfId="0" applyNumberFormat="1" applyFont="1" applyAlignment="1">
      <alignment horizontal="right" vertical="top" wrapText="1"/>
    </xf>
    <xf numFmtId="49" fontId="6" fillId="2" borderId="4" xfId="0" quotePrefix="1" applyNumberFormat="1" applyFont="1" applyFill="1" applyBorder="1" applyAlignment="1">
      <alignment horizontal="left" vertical="top" wrapText="1" readingOrder="1"/>
    </xf>
    <xf numFmtId="49" fontId="6" fillId="2" borderId="0" xfId="0" quotePrefix="1" applyNumberFormat="1" applyFont="1" applyFill="1" applyAlignment="1">
      <alignment vertical="top" wrapText="1" readingOrder="1"/>
    </xf>
    <xf numFmtId="49" fontId="6" fillId="2" borderId="0" xfId="0" applyNumberFormat="1" applyFont="1" applyFill="1" applyAlignment="1">
      <alignment vertical="top" wrapText="1" readingOrder="1"/>
    </xf>
    <xf numFmtId="0" fontId="6" fillId="2" borderId="0" xfId="0" applyFont="1" applyFill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1" fillId="0" borderId="4" xfId="0" applyNumberFormat="1" applyFont="1" applyBorder="1" applyAlignment="1" applyProtection="1">
      <alignment horizontal="left" vertical="top" wrapText="1" readingOrder="1"/>
      <protection locked="0"/>
    </xf>
    <xf numFmtId="49" fontId="61" fillId="0" borderId="0" xfId="0" applyNumberFormat="1" applyFont="1" applyAlignment="1" applyProtection="1">
      <alignment vertical="top" wrapText="1" readingOrder="1"/>
      <protection locked="0"/>
    </xf>
    <xf numFmtId="49" fontId="61" fillId="0" borderId="0" xfId="0" applyNumberFormat="1" applyFont="1" applyAlignment="1">
      <alignment vertical="top" wrapText="1" readingOrder="1"/>
    </xf>
    <xf numFmtId="0" fontId="57" fillId="0" borderId="3" xfId="0" applyFont="1" applyBorder="1" applyAlignment="1">
      <alignment horizontal="left" vertical="top" wrapText="1"/>
    </xf>
    <xf numFmtId="0" fontId="14" fillId="0" borderId="0" xfId="0" applyFont="1"/>
    <xf numFmtId="3" fontId="4" fillId="0" borderId="0" xfId="4" applyNumberFormat="1" applyFont="1" applyAlignment="1" applyProtection="1">
      <alignment horizontal="right" vertical="top" wrapText="1" readingOrder="1"/>
      <protection locked="0"/>
    </xf>
    <xf numFmtId="49" fontId="11" fillId="0" borderId="0" xfId="4" applyNumberFormat="1" applyFont="1" applyAlignment="1">
      <alignment vertical="top" wrapText="1" readingOrder="1"/>
    </xf>
    <xf numFmtId="3" fontId="4" fillId="0" borderId="0" xfId="4" applyNumberFormat="1" applyFont="1" applyAlignment="1">
      <alignment horizontal="right" vertical="top" wrapText="1"/>
    </xf>
    <xf numFmtId="49" fontId="11" fillId="3" borderId="8" xfId="4" quotePrefix="1" applyNumberFormat="1" applyFont="1" applyFill="1" applyBorder="1" applyAlignment="1">
      <alignment horizontal="center" vertical="top" wrapText="1"/>
    </xf>
    <xf numFmtId="49" fontId="11" fillId="3" borderId="1" xfId="4" quotePrefix="1" applyNumberFormat="1" applyFont="1" applyFill="1" applyBorder="1" applyAlignment="1">
      <alignment horizontal="center" vertical="top" wrapText="1"/>
    </xf>
    <xf numFmtId="49" fontId="11" fillId="3" borderId="1" xfId="4" applyNumberFormat="1" applyFont="1" applyFill="1" applyBorder="1" applyAlignment="1">
      <alignment vertical="top" wrapText="1" readingOrder="1"/>
    </xf>
    <xf numFmtId="49" fontId="11" fillId="3" borderId="1" xfId="4" applyNumberFormat="1" applyFont="1" applyFill="1" applyBorder="1" applyAlignment="1">
      <alignment horizontal="left" vertical="top" wrapText="1"/>
    </xf>
    <xf numFmtId="49" fontId="11" fillId="3" borderId="5" xfId="4" applyNumberFormat="1" applyFont="1" applyFill="1" applyBorder="1" applyAlignment="1">
      <alignment vertical="top" wrapText="1"/>
    </xf>
    <xf numFmtId="49" fontId="11" fillId="0" borderId="0" xfId="4" applyNumberFormat="1" applyFont="1" applyAlignment="1">
      <alignment horizontal="left" vertical="top" wrapText="1"/>
    </xf>
    <xf numFmtId="49" fontId="11" fillId="0" borderId="3" xfId="4" applyNumberFormat="1" applyFont="1" applyBorder="1" applyAlignment="1">
      <alignment horizontal="left" vertical="top" wrapText="1"/>
    </xf>
    <xf numFmtId="3" fontId="19" fillId="0" borderId="3" xfId="4" applyNumberFormat="1" applyFont="1" applyBorder="1" applyAlignment="1" applyProtection="1">
      <alignment horizontal="right" vertical="top" wrapText="1" readingOrder="1"/>
      <protection locked="0"/>
    </xf>
    <xf numFmtId="4" fontId="2" fillId="0" borderId="0" xfId="0" applyNumberFormat="1" applyFont="1" applyAlignment="1">
      <alignment horizontal="center" vertical="top" wrapText="1" readingOrder="1"/>
    </xf>
    <xf numFmtId="2" fontId="63" fillId="0" borderId="0" xfId="0" applyNumberFormat="1" applyFont="1" applyAlignment="1">
      <alignment vertical="top" readingOrder="1"/>
    </xf>
    <xf numFmtId="2" fontId="63" fillId="0" borderId="0" xfId="0" applyNumberFormat="1" applyFont="1" applyAlignment="1">
      <alignment vertical="top" wrapText="1" readingOrder="1"/>
    </xf>
    <xf numFmtId="2" fontId="65" fillId="0" borderId="0" xfId="0" applyNumberFormat="1" applyFont="1" applyAlignment="1">
      <alignment vertical="top" wrapText="1" readingOrder="1"/>
    </xf>
    <xf numFmtId="49" fontId="66" fillId="0" borderId="0" xfId="0" applyNumberFormat="1" applyFont="1" applyAlignment="1">
      <alignment horizontal="left" vertical="top" wrapText="1" readingOrder="1"/>
    </xf>
    <xf numFmtId="2" fontId="65" fillId="0" borderId="1" xfId="0" applyNumberFormat="1" applyFont="1" applyBorder="1" applyAlignment="1">
      <alignment vertical="top" wrapText="1" readingOrder="1"/>
    </xf>
    <xf numFmtId="2" fontId="54" fillId="0" borderId="0" xfId="0" applyNumberFormat="1" applyFont="1" applyAlignment="1">
      <alignment vertical="top" wrapText="1" readingOrder="1"/>
    </xf>
    <xf numFmtId="4" fontId="6" fillId="0" borderId="1" xfId="0" applyNumberFormat="1" applyFont="1" applyBorder="1" applyAlignment="1">
      <alignment horizontal="right" vertical="top" wrapText="1"/>
    </xf>
    <xf numFmtId="2" fontId="6" fillId="0" borderId="0" xfId="0" applyNumberFormat="1" applyFont="1" applyAlignment="1">
      <alignment vertical="top" wrapText="1" readingOrder="1"/>
    </xf>
    <xf numFmtId="2" fontId="54" fillId="0" borderId="0" xfId="0" applyNumberFormat="1" applyFont="1" applyAlignment="1">
      <alignment horizontal="right" vertical="top" wrapText="1"/>
    </xf>
    <xf numFmtId="2" fontId="6" fillId="2" borderId="10" xfId="4" applyNumberFormat="1" applyFont="1" applyFill="1" applyBorder="1" applyAlignment="1">
      <alignment horizontal="right" vertical="top" wrapText="1"/>
    </xf>
    <xf numFmtId="3" fontId="6" fillId="0" borderId="0" xfId="4" applyNumberFormat="1" applyFont="1" applyAlignment="1">
      <alignment horizontal="right" vertical="top" wrapText="1"/>
    </xf>
    <xf numFmtId="0" fontId="46" fillId="0" borderId="0" xfId="0" applyFont="1" applyAlignment="1" applyProtection="1">
      <alignment vertical="top" wrapText="1" readingOrder="1"/>
      <protection locked="0"/>
    </xf>
    <xf numFmtId="2" fontId="6" fillId="2" borderId="10" xfId="0" applyNumberFormat="1" applyFont="1" applyFill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166" fontId="2" fillId="0" borderId="14" xfId="0" applyNumberFormat="1" applyFont="1" applyBorder="1" applyAlignment="1">
      <alignment horizontal="right" vertical="top" wrapText="1"/>
    </xf>
    <xf numFmtId="2" fontId="13" fillId="0" borderId="0" xfId="0" applyNumberFormat="1" applyFont="1" applyAlignment="1">
      <alignment horizontal="right" vertical="top" wrapText="1"/>
    </xf>
    <xf numFmtId="0" fontId="46" fillId="0" borderId="0" xfId="4" applyFont="1" applyAlignment="1" applyProtection="1">
      <alignment horizontal="right" vertical="top" wrapText="1" readingOrder="1"/>
      <protection locked="0"/>
    </xf>
    <xf numFmtId="2" fontId="12" fillId="0" borderId="0" xfId="0" applyNumberFormat="1" applyFont="1" applyAlignment="1">
      <alignment horizontal="right" vertical="top" wrapText="1"/>
    </xf>
    <xf numFmtId="0" fontId="58" fillId="0" borderId="0" xfId="0" applyFont="1" applyAlignment="1">
      <alignment vertical="top"/>
    </xf>
    <xf numFmtId="2" fontId="6" fillId="0" borderId="0" xfId="0" applyNumberFormat="1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2" fontId="6" fillId="0" borderId="0" xfId="0" applyNumberFormat="1" applyFont="1" applyAlignment="1">
      <alignment horizontal="left" vertical="top" wrapText="1"/>
    </xf>
    <xf numFmtId="2" fontId="6" fillId="0" borderId="0" xfId="0" quotePrefix="1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2" fontId="13" fillId="0" borderId="0" xfId="0" applyNumberFormat="1" applyFont="1" applyAlignment="1">
      <alignment horizontal="right" vertical="top"/>
    </xf>
    <xf numFmtId="2" fontId="94" fillId="0" borderId="0" xfId="0" applyNumberFormat="1" applyFont="1" applyAlignment="1">
      <alignment horizontal="right" vertical="top" wrapText="1"/>
    </xf>
    <xf numFmtId="4" fontId="94" fillId="0" borderId="0" xfId="0" applyNumberFormat="1" applyFont="1" applyAlignment="1">
      <alignment horizontal="right" vertical="top" wrapText="1"/>
    </xf>
    <xf numFmtId="0" fontId="95" fillId="0" borderId="0" xfId="0" applyFont="1" applyAlignment="1" applyProtection="1">
      <alignment vertical="top" readingOrder="1"/>
      <protection locked="0"/>
    </xf>
    <xf numFmtId="49" fontId="11" fillId="2" borderId="0" xfId="0" quotePrefix="1" applyNumberFormat="1" applyFont="1" applyFill="1" applyAlignment="1">
      <alignment horizontal="center" vertical="top" wrapText="1" readingOrder="1"/>
    </xf>
    <xf numFmtId="49" fontId="11" fillId="2" borderId="0" xfId="0" applyNumberFormat="1" applyFont="1" applyFill="1" applyAlignment="1">
      <alignment vertical="top" wrapText="1" readingOrder="1"/>
    </xf>
    <xf numFmtId="4" fontId="6" fillId="2" borderId="0" xfId="0" applyNumberFormat="1" applyFont="1" applyFill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3" fontId="68" fillId="0" borderId="0" xfId="0" applyNumberFormat="1" applyFont="1" applyAlignment="1" applyProtection="1">
      <alignment horizontal="right" vertical="top" readingOrder="1"/>
      <protection locked="0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0" xfId="0" applyNumberFormat="1" applyFont="1" applyAlignment="1">
      <alignment horizontal="center" vertical="top" wrapText="1" readingOrder="1"/>
    </xf>
    <xf numFmtId="49" fontId="19" fillId="0" borderId="4" xfId="0" applyNumberFormat="1" applyFont="1" applyBorder="1" applyAlignment="1">
      <alignment horizontal="center" vertical="top" wrapText="1" readingOrder="1"/>
    </xf>
    <xf numFmtId="49" fontId="19" fillId="0" borderId="0" xfId="0" applyNumberFormat="1" applyFont="1" applyAlignment="1">
      <alignment horizontal="center" vertical="top" wrapText="1" readingOrder="1"/>
    </xf>
    <xf numFmtId="49" fontId="19" fillId="0" borderId="0" xfId="0" applyNumberFormat="1" applyFont="1" applyAlignment="1">
      <alignment vertical="top" wrapText="1" readingOrder="1"/>
    </xf>
    <xf numFmtId="4" fontId="54" fillId="0" borderId="0" xfId="0" applyNumberFormat="1" applyFont="1" applyAlignment="1">
      <alignment horizontal="right" vertical="top" wrapText="1" readingOrder="1"/>
    </xf>
    <xf numFmtId="2" fontId="11" fillId="3" borderId="1" xfId="4" applyNumberFormat="1" applyFont="1" applyFill="1" applyBorder="1" applyAlignment="1">
      <alignment horizontal="right" vertical="top" wrapText="1"/>
    </xf>
    <xf numFmtId="3" fontId="2" fillId="3" borderId="1" xfId="4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1" xfId="4" applyNumberFormat="1" applyFont="1" applyFill="1" applyBorder="1" applyAlignment="1">
      <alignment horizontal="right" vertical="top" wrapText="1"/>
    </xf>
    <xf numFmtId="3" fontId="6" fillId="3" borderId="5" xfId="4" applyNumberFormat="1" applyFont="1" applyFill="1" applyBorder="1" applyAlignment="1" applyProtection="1">
      <alignment horizontal="right" vertical="top" wrapText="1" readingOrder="1"/>
      <protection locked="0"/>
    </xf>
    <xf numFmtId="49" fontId="13" fillId="0" borderId="0" xfId="0" quotePrefix="1" applyNumberFormat="1" applyFont="1" applyAlignment="1">
      <alignment horizontal="left" vertical="top" wrapText="1"/>
    </xf>
    <xf numFmtId="3" fontId="4" fillId="0" borderId="16" xfId="0" applyNumberFormat="1" applyFont="1" applyBorder="1" applyAlignment="1" applyProtection="1">
      <alignment horizontal="right" vertical="top" wrapText="1" readingOrder="1"/>
      <protection locked="0"/>
    </xf>
    <xf numFmtId="0" fontId="14" fillId="0" borderId="4" xfId="0" quotePrefix="1" applyFont="1" applyBorder="1" applyAlignment="1">
      <alignment horizontal="center" vertical="top" wrapText="1"/>
    </xf>
    <xf numFmtId="0" fontId="14" fillId="0" borderId="0" xfId="0" quotePrefix="1" applyFont="1" applyAlignment="1">
      <alignment horizontal="center" vertical="top" wrapText="1"/>
    </xf>
    <xf numFmtId="2" fontId="12" fillId="0" borderId="0" xfId="0" applyNumberFormat="1" applyFont="1" applyAlignment="1">
      <alignment horizontal="right" wrapText="1"/>
    </xf>
    <xf numFmtId="3" fontId="70" fillId="0" borderId="3" xfId="0" applyNumberFormat="1" applyFont="1" applyBorder="1" applyAlignment="1">
      <alignment vertical="top" wrapText="1"/>
    </xf>
    <xf numFmtId="3" fontId="71" fillId="0" borderId="0" xfId="0" applyNumberFormat="1" applyFont="1" applyAlignment="1">
      <alignment horizontal="right" vertical="top" wrapText="1"/>
    </xf>
    <xf numFmtId="3" fontId="71" fillId="0" borderId="3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3" fontId="15" fillId="0" borderId="0" xfId="0" applyNumberFormat="1" applyFont="1" applyAlignment="1" applyProtection="1">
      <alignment horizontal="right" vertical="top"/>
      <protection locked="0"/>
    </xf>
    <xf numFmtId="0" fontId="72" fillId="0" borderId="0" xfId="0" applyFont="1"/>
    <xf numFmtId="0" fontId="72" fillId="0" borderId="0" xfId="0" applyFont="1" applyAlignment="1">
      <alignment horizontal="left" wrapText="1"/>
    </xf>
    <xf numFmtId="2" fontId="11" fillId="2" borderId="0" xfId="0" applyNumberFormat="1" applyFont="1" applyFill="1" applyAlignment="1">
      <alignment horizontal="right" vertical="top" wrapText="1"/>
    </xf>
    <xf numFmtId="3" fontId="6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2" fontId="11" fillId="0" borderId="0" xfId="0" applyNumberFormat="1" applyFont="1" applyAlignment="1">
      <alignment horizontal="right" vertical="top" wrapText="1" readingOrder="1"/>
    </xf>
    <xf numFmtId="3" fontId="6" fillId="0" borderId="3" xfId="0" applyNumberFormat="1" applyFont="1" applyBorder="1" applyAlignment="1" applyProtection="1">
      <alignment horizontal="right" vertical="top" wrapText="1" readingOrder="1"/>
      <protection locked="0"/>
    </xf>
    <xf numFmtId="49" fontId="11" fillId="0" borderId="0" xfId="0" applyNumberFormat="1" applyFont="1" applyAlignment="1">
      <alignment horizontal="center" vertical="top"/>
    </xf>
    <xf numFmtId="166" fontId="4" fillId="0" borderId="14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Alignment="1" applyProtection="1">
      <alignment horizontal="right" vertical="top" wrapText="1" readingOrder="1"/>
      <protection locked="0"/>
    </xf>
    <xf numFmtId="3" fontId="6" fillId="0" borderId="3" xfId="0" quotePrefix="1" applyNumberFormat="1" applyFont="1" applyBorder="1" applyAlignment="1" applyProtection="1">
      <alignment horizontal="right" vertical="top" wrapText="1" readingOrder="1"/>
      <protection locked="0"/>
    </xf>
    <xf numFmtId="3" fontId="6" fillId="0" borderId="3" xfId="0" applyNumberFormat="1" applyFont="1" applyBorder="1" applyAlignment="1" applyProtection="1">
      <alignment horizontal="right" vertical="top" readingOrder="1"/>
      <protection locked="0"/>
    </xf>
    <xf numFmtId="4" fontId="6" fillId="6" borderId="2" xfId="0" applyNumberFormat="1" applyFont="1" applyFill="1" applyBorder="1" applyAlignment="1">
      <alignment horizontal="right" vertical="top" wrapText="1"/>
    </xf>
    <xf numFmtId="49" fontId="11" fillId="0" borderId="4" xfId="0" quotePrefix="1" applyNumberFormat="1" applyFont="1" applyBorder="1" applyAlignment="1">
      <alignment horizontal="left" vertical="top" wrapText="1"/>
    </xf>
    <xf numFmtId="3" fontId="69" fillId="0" borderId="0" xfId="0" applyNumberFormat="1" applyFont="1" applyAlignment="1">
      <alignment horizontal="right" vertical="top" wrapText="1"/>
    </xf>
    <xf numFmtId="0" fontId="11" fillId="0" borderId="3" xfId="4" applyFont="1" applyBorder="1" applyAlignment="1">
      <alignment horizontal="left" vertical="top" wrapText="1"/>
    </xf>
    <xf numFmtId="3" fontId="2" fillId="0" borderId="0" xfId="0" applyNumberFormat="1" applyFont="1" applyAlignment="1" applyProtection="1">
      <alignment horizontal="right" vertical="top" wrapText="1"/>
      <protection locked="0"/>
    </xf>
    <xf numFmtId="3" fontId="2" fillId="0" borderId="3" xfId="0" applyNumberFormat="1" applyFont="1" applyBorder="1" applyAlignment="1" applyProtection="1">
      <alignment horizontal="right" vertical="top" wrapText="1"/>
      <protection locked="0"/>
    </xf>
    <xf numFmtId="4" fontId="11" fillId="3" borderId="1" xfId="0" applyNumberFormat="1" applyFont="1" applyFill="1" applyBorder="1" applyAlignment="1">
      <alignment horizontal="right" vertical="top" wrapText="1"/>
    </xf>
    <xf numFmtId="3" fontId="69" fillId="3" borderId="1" xfId="0" applyNumberFormat="1" applyFont="1" applyFill="1" applyBorder="1" applyAlignment="1">
      <alignment horizontal="right" vertical="top" wrapText="1"/>
    </xf>
    <xf numFmtId="49" fontId="11" fillId="0" borderId="4" xfId="0" applyNumberFormat="1" applyFont="1" applyBorder="1" applyAlignment="1">
      <alignment horizontal="left" vertical="top" readingOrder="1"/>
    </xf>
    <xf numFmtId="49" fontId="6" fillId="0" borderId="0" xfId="0" quotePrefix="1" applyNumberFormat="1" applyFont="1" applyAlignment="1">
      <alignment vertical="top" readingOrder="1"/>
    </xf>
    <xf numFmtId="0" fontId="2" fillId="0" borderId="0" xfId="4" applyFont="1" applyAlignment="1">
      <alignment vertical="top" wrapText="1"/>
    </xf>
    <xf numFmtId="49" fontId="11" fillId="0" borderId="4" xfId="4" applyNumberFormat="1" applyFont="1" applyBorder="1" applyAlignment="1">
      <alignment horizontal="left" vertical="top" readingOrder="1"/>
    </xf>
    <xf numFmtId="49" fontId="6" fillId="0" borderId="0" xfId="4" quotePrefix="1" applyNumberFormat="1" applyFont="1" applyAlignment="1">
      <alignment vertical="top" readingOrder="1"/>
    </xf>
    <xf numFmtId="49" fontId="11" fillId="0" borderId="0" xfId="4" quotePrefix="1" applyNumberFormat="1" applyFont="1" applyAlignment="1">
      <alignment vertical="top" wrapText="1" readingOrder="1"/>
    </xf>
    <xf numFmtId="2" fontId="6" fillId="0" borderId="0" xfId="4" applyNumberFormat="1" applyFont="1" applyAlignment="1">
      <alignment horizontal="right" vertical="top" wrapText="1"/>
    </xf>
    <xf numFmtId="0" fontId="6" fillId="0" borderId="3" xfId="4" applyFont="1" applyBorder="1" applyAlignment="1">
      <alignment horizontal="left" vertical="top" wrapText="1"/>
    </xf>
    <xf numFmtId="49" fontId="26" fillId="0" borderId="4" xfId="4" applyNumberFormat="1" applyFont="1" applyBorder="1" applyAlignment="1" applyProtection="1">
      <alignment horizontal="left" vertical="top" wrapText="1" readingOrder="1"/>
      <protection locked="0"/>
    </xf>
    <xf numFmtId="49" fontId="57" fillId="0" borderId="0" xfId="4" applyNumberFormat="1" applyFont="1" applyAlignment="1" applyProtection="1">
      <alignment vertical="top" wrapText="1" readingOrder="1"/>
      <protection locked="0"/>
    </xf>
    <xf numFmtId="0" fontId="2" fillId="0" borderId="0" xfId="4" applyFont="1" applyAlignment="1">
      <alignment horizontal="left" vertical="top" wrapText="1"/>
    </xf>
    <xf numFmtId="2" fontId="46" fillId="0" borderId="0" xfId="4" applyNumberFormat="1" applyFont="1" applyAlignment="1" applyProtection="1">
      <alignment vertical="top" wrapText="1" readingOrder="1"/>
      <protection locked="0"/>
    </xf>
    <xf numFmtId="0" fontId="2" fillId="0" borderId="3" xfId="4" applyFont="1" applyBorder="1" applyAlignment="1" applyProtection="1">
      <alignment horizontal="left" vertical="top" wrapText="1" readingOrder="1"/>
      <protection locked="0"/>
    </xf>
    <xf numFmtId="0" fontId="2" fillId="0" borderId="0" xfId="0" applyFont="1" applyAlignment="1">
      <alignment vertical="center" wrapText="1"/>
    </xf>
    <xf numFmtId="49" fontId="6" fillId="0" borderId="0" xfId="4" applyNumberFormat="1" applyFont="1" applyAlignment="1">
      <alignment vertical="top" wrapText="1" readingOrder="1"/>
    </xf>
    <xf numFmtId="49" fontId="11" fillId="0" borderId="0" xfId="0" applyNumberFormat="1" applyFont="1" applyAlignment="1">
      <alignment vertical="top"/>
    </xf>
    <xf numFmtId="4" fontId="6" fillId="6" borderId="0" xfId="0" applyNumberFormat="1" applyFont="1" applyFill="1" applyAlignment="1">
      <alignment horizontal="right" vertical="top" wrapText="1"/>
    </xf>
    <xf numFmtId="0" fontId="20" fillId="0" borderId="0" xfId="0" applyFont="1" applyAlignment="1">
      <alignment vertical="top" wrapText="1"/>
    </xf>
    <xf numFmtId="49" fontId="96" fillId="0" borderId="4" xfId="0" applyNumberFormat="1" applyFont="1" applyBorder="1" applyAlignment="1">
      <alignment horizontal="left" vertical="top" readingOrder="1"/>
    </xf>
    <xf numFmtId="49" fontId="96" fillId="0" borderId="0" xfId="0" applyNumberFormat="1" applyFont="1" applyAlignment="1">
      <alignment vertical="top"/>
    </xf>
    <xf numFmtId="49" fontId="96" fillId="0" borderId="0" xfId="0" quotePrefix="1" applyNumberFormat="1" applyFont="1" applyAlignment="1">
      <alignment vertical="top" wrapText="1" readingOrder="1"/>
    </xf>
    <xf numFmtId="0" fontId="96" fillId="0" borderId="0" xfId="0" applyFont="1" applyAlignment="1">
      <alignment vertical="top" wrapText="1"/>
    </xf>
    <xf numFmtId="2" fontId="96" fillId="0" borderId="0" xfId="0" applyNumberFormat="1" applyFont="1" applyAlignment="1">
      <alignment horizontal="right" vertical="top" wrapText="1"/>
    </xf>
    <xf numFmtId="0" fontId="97" fillId="0" borderId="0" xfId="0" applyFont="1" applyAlignment="1" applyProtection="1">
      <alignment vertical="top" wrapText="1" readingOrder="1"/>
      <protection locked="0"/>
    </xf>
    <xf numFmtId="49" fontId="96" fillId="0" borderId="0" xfId="0" applyNumberFormat="1" applyFont="1" applyAlignment="1">
      <alignment vertical="top" wrapText="1"/>
    </xf>
    <xf numFmtId="49" fontId="96" fillId="0" borderId="0" xfId="0" applyNumberFormat="1" applyFont="1" applyAlignment="1">
      <alignment vertical="top" wrapText="1" readingOrder="1"/>
    </xf>
    <xf numFmtId="0" fontId="98" fillId="0" borderId="0" xfId="0" applyFont="1" applyAlignment="1">
      <alignment vertical="top" wrapText="1"/>
    </xf>
    <xf numFmtId="0" fontId="96" fillId="0" borderId="3" xfId="0" applyFont="1" applyBorder="1" applyAlignment="1">
      <alignment horizontal="left" vertical="top" wrapText="1"/>
    </xf>
    <xf numFmtId="166" fontId="99" fillId="0" borderId="14" xfId="0" applyNumberFormat="1" applyFont="1" applyBorder="1" applyAlignment="1">
      <alignment horizontal="right" vertical="top" wrapText="1"/>
    </xf>
    <xf numFmtId="2" fontId="100" fillId="0" borderId="0" xfId="0" applyNumberFormat="1" applyFont="1" applyAlignment="1">
      <alignment horizontal="right" vertical="top" wrapText="1"/>
    </xf>
    <xf numFmtId="49" fontId="6" fillId="0" borderId="17" xfId="0" applyNumberFormat="1" applyFont="1" applyBorder="1" applyAlignment="1">
      <alignment horizontal="center" vertical="top" wrapText="1"/>
    </xf>
    <xf numFmtId="49" fontId="6" fillId="4" borderId="17" xfId="0" applyNumberFormat="1" applyFont="1" applyFill="1" applyBorder="1" applyAlignment="1">
      <alignment horizontal="center" vertical="top" wrapText="1"/>
    </xf>
    <xf numFmtId="49" fontId="6" fillId="4" borderId="0" xfId="0" applyNumberFormat="1" applyFont="1" applyFill="1" applyAlignment="1">
      <alignment horizontal="center" vertical="top" wrapText="1"/>
    </xf>
    <xf numFmtId="49" fontId="6" fillId="4" borderId="0" xfId="0" applyNumberFormat="1" applyFont="1" applyFill="1" applyAlignment="1">
      <alignment vertical="top" wrapText="1" readingOrder="1"/>
    </xf>
    <xf numFmtId="49" fontId="6" fillId="4" borderId="0" xfId="0" applyNumberFormat="1" applyFont="1" applyFill="1" applyAlignment="1">
      <alignment horizontal="left" vertical="top" wrapText="1"/>
    </xf>
    <xf numFmtId="2" fontId="6" fillId="4" borderId="0" xfId="0" applyNumberFormat="1" applyFont="1" applyFill="1" applyAlignment="1">
      <alignment horizontal="right" vertical="top" wrapText="1"/>
    </xf>
    <xf numFmtId="3" fontId="2" fillId="4" borderId="0" xfId="0" applyNumberFormat="1" applyFont="1" applyFill="1" applyAlignment="1" applyProtection="1">
      <alignment horizontal="right" vertical="top" wrapText="1" readingOrder="1"/>
      <protection locked="0"/>
    </xf>
    <xf numFmtId="3" fontId="2" fillId="4" borderId="0" xfId="0" applyNumberFormat="1" applyFont="1" applyFill="1" applyAlignment="1">
      <alignment horizontal="right" vertical="top" wrapText="1"/>
    </xf>
    <xf numFmtId="0" fontId="0" fillId="0" borderId="0" xfId="0" applyAlignment="1" applyProtection="1">
      <alignment vertical="top" wrapText="1"/>
      <protection locked="0"/>
    </xf>
    <xf numFmtId="3" fontId="6" fillId="0" borderId="18" xfId="0" applyNumberFormat="1" applyFont="1" applyBorder="1" applyAlignment="1">
      <alignment horizontal="left" vertical="top" wrapText="1"/>
    </xf>
    <xf numFmtId="3" fontId="2" fillId="0" borderId="0" xfId="0" applyNumberFormat="1" applyFont="1" applyAlignment="1">
      <alignment vertical="top" wrapText="1"/>
    </xf>
    <xf numFmtId="49" fontId="6" fillId="5" borderId="19" xfId="0" applyNumberFormat="1" applyFont="1" applyFill="1" applyBorder="1" applyAlignment="1">
      <alignment horizontal="center" vertical="top" wrapText="1"/>
    </xf>
    <xf numFmtId="49" fontId="6" fillId="5" borderId="20" xfId="0" applyNumberFormat="1" applyFont="1" applyFill="1" applyBorder="1" applyAlignment="1">
      <alignment horizontal="center" vertical="top" wrapText="1"/>
    </xf>
    <xf numFmtId="49" fontId="6" fillId="5" borderId="20" xfId="0" applyNumberFormat="1" applyFont="1" applyFill="1" applyBorder="1" applyAlignment="1">
      <alignment horizontal="left" vertical="top" wrapText="1"/>
    </xf>
    <xf numFmtId="2" fontId="6" fillId="5" borderId="20" xfId="0" applyNumberFormat="1" applyFont="1" applyFill="1" applyBorder="1" applyAlignment="1">
      <alignment horizontal="right" vertical="top" wrapText="1"/>
    </xf>
    <xf numFmtId="49" fontId="6" fillId="5" borderId="21" xfId="0" applyNumberFormat="1" applyFont="1" applyFill="1" applyBorder="1" applyAlignment="1">
      <alignment vertical="top" wrapText="1"/>
    </xf>
    <xf numFmtId="3" fontId="2" fillId="5" borderId="20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5" borderId="20" xfId="0" applyNumberFormat="1" applyFont="1" applyFill="1" applyBorder="1" applyAlignment="1">
      <alignment horizontal="right" vertical="top" wrapText="1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49" fontId="6" fillId="4" borderId="18" xfId="0" applyNumberFormat="1" applyFont="1" applyFill="1" applyBorder="1" applyAlignment="1">
      <alignment horizontal="left" vertical="top" wrapText="1"/>
    </xf>
    <xf numFmtId="0" fontId="54" fillId="0" borderId="0" xfId="0" applyFont="1" applyAlignment="1">
      <alignment horizontal="justify" vertical="top" wrapText="1"/>
    </xf>
    <xf numFmtId="49" fontId="54" fillId="0" borderId="17" xfId="0" applyNumberFormat="1" applyFont="1" applyBorder="1" applyAlignment="1">
      <alignment horizontal="center" vertical="top" wrapText="1"/>
    </xf>
    <xf numFmtId="49" fontId="54" fillId="0" borderId="0" xfId="0" applyNumberFormat="1" applyFont="1" applyAlignment="1">
      <alignment horizontal="center" vertical="top" wrapText="1"/>
    </xf>
    <xf numFmtId="49" fontId="54" fillId="0" borderId="0" xfId="0" applyNumberFormat="1" applyFont="1" applyAlignment="1">
      <alignment vertical="top" wrapText="1" readingOrder="1"/>
    </xf>
    <xf numFmtId="0" fontId="0" fillId="0" borderId="0" xfId="0" applyAlignment="1">
      <alignment vertical="top" wrapText="1"/>
    </xf>
    <xf numFmtId="2" fontId="4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49" fontId="75" fillId="0" borderId="17" xfId="0" applyNumberFormat="1" applyFont="1" applyBorder="1" applyAlignment="1">
      <alignment horizontal="center" vertical="top" wrapText="1"/>
    </xf>
    <xf numFmtId="49" fontId="75" fillId="0" borderId="0" xfId="0" applyNumberFormat="1" applyFont="1" applyAlignment="1">
      <alignment horizontal="center" vertical="top" wrapText="1"/>
    </xf>
    <xf numFmtId="49" fontId="75" fillId="0" borderId="22" xfId="0" applyNumberFormat="1" applyFont="1" applyBorder="1" applyAlignment="1">
      <alignment vertical="top" wrapText="1" readingOrder="1"/>
    </xf>
    <xf numFmtId="49" fontId="62" fillId="0" borderId="0" xfId="0" applyNumberFormat="1" applyFont="1" applyAlignment="1">
      <alignment vertical="top" wrapText="1"/>
    </xf>
    <xf numFmtId="2" fontId="75" fillId="0" borderId="0" xfId="0" applyNumberFormat="1" applyFont="1" applyAlignment="1">
      <alignment horizontal="right" vertical="top" wrapText="1"/>
    </xf>
    <xf numFmtId="3" fontId="75" fillId="0" borderId="18" xfId="0" applyNumberFormat="1" applyFont="1" applyBorder="1" applyAlignment="1">
      <alignment horizontal="left" vertical="top" wrapText="1"/>
    </xf>
    <xf numFmtId="3" fontId="2" fillId="0" borderId="23" xfId="0" applyNumberFormat="1" applyFont="1" applyBorder="1" applyAlignment="1" applyProtection="1">
      <alignment horizontal="right" vertical="top" wrapText="1" readingOrder="1"/>
      <protection locked="0"/>
    </xf>
    <xf numFmtId="49" fontId="8" fillId="0" borderId="0" xfId="4" applyNumberFormat="1" applyFont="1" applyAlignment="1">
      <alignment vertical="top" wrapText="1" readingOrder="1"/>
    </xf>
    <xf numFmtId="0" fontId="8" fillId="0" borderId="0" xfId="4" applyFont="1" applyAlignment="1">
      <alignment horizontal="left" vertical="top" wrapText="1"/>
    </xf>
    <xf numFmtId="2" fontId="66" fillId="0" borderId="0" xfId="4" applyNumberFormat="1" applyFont="1" applyAlignment="1">
      <alignment horizontal="right" vertical="top" wrapText="1"/>
    </xf>
    <xf numFmtId="3" fontId="8" fillId="0" borderId="3" xfId="4" applyNumberFormat="1" applyFont="1" applyBorder="1" applyAlignment="1">
      <alignment horizontal="left" vertical="top" wrapText="1"/>
    </xf>
    <xf numFmtId="3" fontId="37" fillId="0" borderId="0" xfId="4" applyNumberFormat="1" applyFont="1" applyAlignment="1">
      <alignment horizontal="right" vertical="top" wrapText="1"/>
    </xf>
    <xf numFmtId="3" fontId="10" fillId="0" borderId="3" xfId="4" applyNumberFormat="1" applyFont="1" applyBorder="1" applyAlignment="1" applyProtection="1">
      <alignment horizontal="right" vertical="top" wrapText="1" readingOrder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 wrapText="1"/>
      <protection locked="0"/>
    </xf>
    <xf numFmtId="4" fontId="96" fillId="6" borderId="2" xfId="0" applyNumberFormat="1" applyFont="1" applyFill="1" applyBorder="1" applyAlignment="1">
      <alignment horizontal="right" vertical="top" wrapText="1"/>
    </xf>
    <xf numFmtId="0" fontId="96" fillId="0" borderId="3" xfId="4" applyFont="1" applyBorder="1" applyAlignment="1">
      <alignment horizontal="left" vertical="top" wrapText="1"/>
    </xf>
    <xf numFmtId="3" fontId="99" fillId="0" borderId="0" xfId="0" applyNumberFormat="1" applyFont="1" applyAlignment="1" applyProtection="1">
      <alignment horizontal="right" vertical="top" wrapText="1" readingOrder="1"/>
      <protection locked="0"/>
    </xf>
    <xf numFmtId="3" fontId="99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101" fillId="0" borderId="0" xfId="0" applyFont="1" applyAlignment="1" applyProtection="1">
      <alignment vertical="top"/>
      <protection locked="0"/>
    </xf>
    <xf numFmtId="3" fontId="102" fillId="0" borderId="0" xfId="0" applyNumberFormat="1" applyFont="1" applyAlignment="1" applyProtection="1">
      <alignment horizontal="right" vertical="top" readingOrder="1"/>
      <protection locked="0"/>
    </xf>
    <xf numFmtId="3" fontId="102" fillId="0" borderId="3" xfId="0" applyNumberFormat="1" applyFont="1" applyBorder="1" applyAlignment="1" applyProtection="1">
      <alignment horizontal="right" vertical="top" readingOrder="1"/>
      <protection locked="0"/>
    </xf>
    <xf numFmtId="0" fontId="94" fillId="0" borderId="4" xfId="0" quotePrefix="1" applyFont="1" applyBorder="1" applyAlignment="1">
      <alignment horizontal="center" vertical="top" wrapText="1"/>
    </xf>
    <xf numFmtId="0" fontId="94" fillId="0" borderId="0" xfId="0" quotePrefix="1" applyFont="1" applyAlignment="1">
      <alignment horizontal="center" vertical="top" wrapText="1"/>
    </xf>
    <xf numFmtId="165" fontId="94" fillId="0" borderId="0" xfId="0" quotePrefix="1" applyNumberFormat="1" applyFont="1" applyAlignment="1">
      <alignment horizontal="left" vertical="top" wrapText="1" readingOrder="1"/>
    </xf>
    <xf numFmtId="3" fontId="94" fillId="0" borderId="3" xfId="0" applyNumberFormat="1" applyFont="1" applyBorder="1" applyAlignment="1">
      <alignment horizontal="left" vertical="top" wrapText="1"/>
    </xf>
    <xf numFmtId="0" fontId="103" fillId="0" borderId="4" xfId="0" applyFont="1" applyBorder="1" applyAlignment="1">
      <alignment vertical="top" wrapText="1"/>
    </xf>
    <xf numFmtId="0" fontId="103" fillId="0" borderId="0" xfId="0" applyFont="1" applyAlignment="1">
      <alignment vertical="top" wrapText="1"/>
    </xf>
    <xf numFmtId="165" fontId="94" fillId="0" borderId="0" xfId="0" applyNumberFormat="1" applyFont="1" applyAlignment="1">
      <alignment horizontal="left" vertical="top" wrapText="1" readingOrder="1"/>
    </xf>
    <xf numFmtId="2" fontId="11" fillId="0" borderId="0" xfId="0" applyNumberFormat="1" applyFont="1" applyAlignment="1">
      <alignment horizontal="right" vertical="top" wrapText="1"/>
    </xf>
    <xf numFmtId="49" fontId="8" fillId="0" borderId="8" xfId="0" applyNumberFormat="1" applyFont="1" applyBorder="1" applyAlignment="1">
      <alignment horizontal="left" vertical="top"/>
    </xf>
    <xf numFmtId="49" fontId="105" fillId="0" borderId="0" xfId="0" applyNumberFormat="1" applyFont="1" applyAlignment="1">
      <alignment horizontal="left" vertical="top" wrapText="1"/>
    </xf>
    <xf numFmtId="49" fontId="106" fillId="0" borderId="0" xfId="0" applyNumberFormat="1" applyFont="1" applyAlignment="1">
      <alignment horizontal="left" vertical="top" wrapText="1"/>
    </xf>
    <xf numFmtId="0" fontId="19" fillId="0" borderId="0" xfId="0" applyFont="1" applyAlignment="1" applyProtection="1">
      <alignment vertical="top" wrapText="1" readingOrder="1"/>
      <protection locked="0"/>
    </xf>
    <xf numFmtId="0" fontId="19" fillId="0" borderId="0" xfId="0" applyFont="1" applyAlignment="1">
      <alignment horizontal="right" vertical="top" wrapText="1" readingOrder="1"/>
    </xf>
    <xf numFmtId="3" fontId="2" fillId="0" borderId="0" xfId="0" applyNumberFormat="1" applyFont="1" applyAlignment="1">
      <alignment horizontal="left" vertical="top" wrapText="1" readingOrder="1"/>
    </xf>
    <xf numFmtId="2" fontId="104" fillId="0" borderId="0" xfId="0" applyNumberFormat="1" applyFont="1" applyAlignment="1">
      <alignment horizontal="right" vertical="top" wrapText="1" readingOrder="1"/>
    </xf>
    <xf numFmtId="0" fontId="107" fillId="0" borderId="0" xfId="0" applyFont="1" applyAlignment="1" applyProtection="1">
      <alignment vertical="top" wrapText="1"/>
      <protection locked="0"/>
    </xf>
    <xf numFmtId="3" fontId="11" fillId="0" borderId="3" xfId="0" applyNumberFormat="1" applyFont="1" applyBorder="1" applyAlignment="1">
      <alignment horizontal="left" vertical="top" wrapText="1" readingOrder="1"/>
    </xf>
    <xf numFmtId="3" fontId="18" fillId="0" borderId="0" xfId="0" applyNumberFormat="1" applyFont="1" applyAlignment="1">
      <alignment vertical="top" wrapText="1"/>
    </xf>
    <xf numFmtId="3" fontId="62" fillId="0" borderId="0" xfId="0" applyNumberFormat="1" applyFont="1" applyAlignment="1">
      <alignment vertical="top" wrapText="1"/>
    </xf>
    <xf numFmtId="3" fontId="5" fillId="0" borderId="0" xfId="0" applyNumberFormat="1" applyFont="1" applyAlignment="1" applyProtection="1">
      <alignment horizontal="right" vertical="top"/>
      <protection locked="0"/>
    </xf>
    <xf numFmtId="3" fontId="10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49" fontId="11" fillId="0" borderId="7" xfId="0" quotePrefix="1" applyNumberFormat="1" applyFont="1" applyBorder="1" applyAlignment="1">
      <alignment vertical="top" wrapText="1" readingOrder="1"/>
    </xf>
    <xf numFmtId="3" fontId="2" fillId="0" borderId="0" xfId="3" applyNumberFormat="1" applyFont="1" applyAlignment="1">
      <alignment horizontal="left" vertical="top" wrapText="1" readingOrder="1"/>
    </xf>
    <xf numFmtId="3" fontId="10" fillId="3" borderId="5" xfId="0" applyNumberFormat="1" applyFont="1" applyFill="1" applyBorder="1" applyAlignment="1" applyProtection="1">
      <alignment horizontal="right" vertical="top" wrapText="1" readingOrder="1"/>
      <protection locked="0"/>
    </xf>
    <xf numFmtId="49" fontId="11" fillId="3" borderId="1" xfId="0" applyNumberFormat="1" applyFont="1" applyFill="1" applyBorder="1" applyAlignment="1">
      <alignment vertical="top" wrapText="1"/>
    </xf>
    <xf numFmtId="0" fontId="108" fillId="0" borderId="0" xfId="0" applyFont="1" applyAlignment="1">
      <alignment vertical="top" wrapText="1"/>
    </xf>
    <xf numFmtId="0" fontId="109" fillId="0" borderId="0" xfId="0" applyFont="1" applyAlignment="1">
      <alignment vertical="top" wrapText="1"/>
    </xf>
    <xf numFmtId="0" fontId="109" fillId="0" borderId="3" xfId="0" applyFont="1" applyBorder="1" applyAlignment="1">
      <alignment vertical="top" wrapText="1"/>
    </xf>
    <xf numFmtId="0" fontId="111" fillId="0" borderId="0" xfId="0" applyFont="1" applyAlignment="1">
      <alignment vertical="top" wrapText="1"/>
    </xf>
    <xf numFmtId="0" fontId="110" fillId="0" borderId="0" xfId="0" applyFont="1" applyAlignment="1">
      <alignment vertical="top" wrapText="1"/>
    </xf>
    <xf numFmtId="49" fontId="111" fillId="0" borderId="4" xfId="4" applyNumberFormat="1" applyFont="1" applyBorder="1" applyAlignment="1" applyProtection="1">
      <alignment horizontal="center" vertical="top" wrapText="1" readingOrder="1"/>
      <protection locked="0"/>
    </xf>
    <xf numFmtId="49" fontId="104" fillId="0" borderId="0" xfId="4" applyNumberFormat="1" applyFont="1" applyAlignment="1" applyProtection="1">
      <alignment horizontal="center" vertical="top" wrapText="1" readingOrder="1"/>
      <protection locked="0"/>
    </xf>
    <xf numFmtId="49" fontId="107" fillId="0" borderId="0" xfId="4" applyNumberFormat="1" applyFont="1" applyAlignment="1" applyProtection="1">
      <alignment vertical="top" wrapText="1" readingOrder="1"/>
      <protection locked="0"/>
    </xf>
    <xf numFmtId="0" fontId="111" fillId="0" borderId="0" xfId="4" applyFont="1" applyAlignment="1">
      <alignment vertical="top" wrapText="1"/>
    </xf>
    <xf numFmtId="0" fontId="107" fillId="0" borderId="0" xfId="4" applyFont="1" applyAlignment="1" applyProtection="1">
      <alignment horizontal="right" vertical="top" wrapText="1" readingOrder="1"/>
      <protection locked="0"/>
    </xf>
    <xf numFmtId="0" fontId="107" fillId="0" borderId="3" xfId="4" applyFont="1" applyBorder="1" applyAlignment="1" applyProtection="1">
      <alignment vertical="top" wrapText="1" readingOrder="1"/>
      <protection locked="0"/>
    </xf>
    <xf numFmtId="3" fontId="111" fillId="0" borderId="0" xfId="0" applyNumberFormat="1" applyFont="1" applyAlignment="1" applyProtection="1">
      <alignment horizontal="right" vertical="top" wrapText="1" readingOrder="1"/>
      <protection locked="0"/>
    </xf>
    <xf numFmtId="3" fontId="111" fillId="0" borderId="0" xfId="0" applyNumberFormat="1" applyFont="1" applyAlignment="1">
      <alignment horizontal="right" vertical="top" wrapText="1" readingOrder="1"/>
    </xf>
    <xf numFmtId="3" fontId="111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107" fillId="0" borderId="0" xfId="0" applyFont="1" applyAlignment="1" applyProtection="1">
      <alignment vertical="top" wrapText="1" readingOrder="1"/>
      <protection locked="0"/>
    </xf>
    <xf numFmtId="49" fontId="96" fillId="0" borderId="4" xfId="0" quotePrefix="1" applyNumberFormat="1" applyFont="1" applyBorder="1" applyAlignment="1">
      <alignment horizontal="center" vertical="top" wrapText="1" readingOrder="1"/>
    </xf>
    <xf numFmtId="49" fontId="96" fillId="0" borderId="0" xfId="0" quotePrefix="1" applyNumberFormat="1" applyFont="1" applyAlignment="1">
      <alignment horizontal="center" vertical="top" wrapText="1" readingOrder="1"/>
    </xf>
    <xf numFmtId="0" fontId="98" fillId="0" borderId="14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165" fontId="54" fillId="0" borderId="0" xfId="0" applyNumberFormat="1" applyFont="1" applyAlignment="1">
      <alignment vertical="top"/>
    </xf>
    <xf numFmtId="3" fontId="10" fillId="0" borderId="3" xfId="0" applyNumberFormat="1" applyFont="1" applyBorder="1" applyAlignment="1" applyProtection="1">
      <alignment horizontal="right" vertical="top" readingOrder="1"/>
      <protection locked="0"/>
    </xf>
    <xf numFmtId="0" fontId="4" fillId="0" borderId="0" xfId="0" applyFont="1" applyAlignment="1" applyProtection="1">
      <alignment horizontal="left" vertical="top"/>
      <protection locked="0"/>
    </xf>
    <xf numFmtId="3" fontId="4" fillId="0" borderId="3" xfId="0" applyNumberFormat="1" applyFont="1" applyBorder="1" applyAlignment="1" applyProtection="1">
      <alignment horizontal="right" vertical="top" readingOrder="1"/>
      <protection locked="0"/>
    </xf>
    <xf numFmtId="49" fontId="2" fillId="0" borderId="4" xfId="0" quotePrefix="1" applyNumberFormat="1" applyFont="1" applyBorder="1" applyAlignment="1">
      <alignment horizontal="center" vertical="top" wrapText="1" readingOrder="1"/>
    </xf>
    <xf numFmtId="49" fontId="2" fillId="0" borderId="0" xfId="0" quotePrefix="1" applyNumberFormat="1" applyFont="1" applyAlignment="1">
      <alignment horizontal="center" vertical="top" wrapText="1" readingOrder="1"/>
    </xf>
    <xf numFmtId="4" fontId="4" fillId="0" borderId="0" xfId="0" applyNumberFormat="1" applyFont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49" fontId="11" fillId="3" borderId="1" xfId="0" applyNumberFormat="1" applyFont="1" applyFill="1" applyBorder="1" applyAlignment="1">
      <alignment horizontal="center" vertical="top" wrapText="1" readingOrder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right" vertical="top" wrapText="1"/>
    </xf>
    <xf numFmtId="0" fontId="11" fillId="2" borderId="0" xfId="0" applyFont="1" applyFill="1" applyAlignment="1">
      <alignment vertical="top" wrapText="1"/>
    </xf>
    <xf numFmtId="3" fontId="46" fillId="2" borderId="3" xfId="0" applyNumberFormat="1" applyFont="1" applyFill="1" applyBorder="1" applyAlignment="1" applyProtection="1">
      <alignment horizontal="right" vertical="top" wrapText="1" readingOrder="1"/>
      <protection locked="0"/>
    </xf>
    <xf numFmtId="2" fontId="10" fillId="0" borderId="0" xfId="0" applyNumberFormat="1" applyFont="1" applyAlignment="1" applyProtection="1">
      <alignment vertical="top" wrapText="1"/>
      <protection locked="0"/>
    </xf>
    <xf numFmtId="2" fontId="4" fillId="0" borderId="0" xfId="0" applyNumberFormat="1" applyFont="1" applyAlignment="1" applyProtection="1">
      <alignment vertical="top"/>
      <protection locked="0"/>
    </xf>
    <xf numFmtId="0" fontId="86" fillId="0" borderId="4" xfId="0" applyFont="1" applyBorder="1" applyAlignment="1" applyProtection="1">
      <alignment vertical="top" wrapText="1"/>
      <protection locked="0"/>
    </xf>
    <xf numFmtId="0" fontId="86" fillId="0" borderId="0" xfId="0" applyFont="1" applyAlignment="1" applyProtection="1">
      <alignment vertical="top" wrapText="1"/>
      <protection locked="0"/>
    </xf>
    <xf numFmtId="3" fontId="46" fillId="0" borderId="3" xfId="0" applyNumberFormat="1" applyFont="1" applyBorder="1" applyAlignment="1" applyProtection="1">
      <alignment horizontal="right" vertical="top" readingOrder="1"/>
      <protection locked="0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4" fillId="0" borderId="0" xfId="0" applyFont="1" applyAlignment="1" applyProtection="1">
      <alignment vertical="top" wrapText="1"/>
      <protection locked="0"/>
    </xf>
    <xf numFmtId="16" fontId="11" fillId="0" borderId="0" xfId="0" applyNumberFormat="1" applyFont="1" applyAlignment="1">
      <alignment horizontal="center" vertical="top" wrapText="1"/>
    </xf>
    <xf numFmtId="0" fontId="88" fillId="0" borderId="4" xfId="0" applyFont="1" applyBorder="1" applyAlignment="1" applyProtection="1">
      <alignment vertical="top" wrapText="1"/>
      <protection locked="0"/>
    </xf>
    <xf numFmtId="0" fontId="88" fillId="0" borderId="0" xfId="0" applyFont="1" applyAlignment="1" applyProtection="1">
      <alignment vertical="top" wrapText="1"/>
      <protection locked="0"/>
    </xf>
    <xf numFmtId="0" fontId="26" fillId="0" borderId="24" xfId="0" applyFont="1" applyBorder="1" applyAlignment="1">
      <alignment horizontal="center" vertical="top" wrapText="1"/>
    </xf>
    <xf numFmtId="0" fontId="26" fillId="0" borderId="24" xfId="0" applyFont="1" applyBorder="1" applyAlignment="1">
      <alignment vertical="top" wrapText="1"/>
    </xf>
    <xf numFmtId="2" fontId="4" fillId="0" borderId="0" xfId="0" applyNumberFormat="1" applyFont="1" applyAlignment="1" applyProtection="1">
      <alignment vertical="top" wrapText="1"/>
      <protection locked="0"/>
    </xf>
    <xf numFmtId="49" fontId="6" fillId="2" borderId="0" xfId="0" applyNumberFormat="1" applyFont="1" applyFill="1" applyAlignment="1">
      <alignment horizontal="left" vertical="top" wrapText="1"/>
    </xf>
    <xf numFmtId="49" fontId="11" fillId="0" borderId="0" xfId="0" quotePrefix="1" applyNumberFormat="1" applyFont="1" applyAlignment="1">
      <alignment horizontal="center" vertical="top" readingOrder="1"/>
    </xf>
    <xf numFmtId="0" fontId="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89" fillId="0" borderId="0" xfId="0" applyFont="1" applyAlignment="1">
      <alignment horizontal="justify" vertical="center"/>
    </xf>
    <xf numFmtId="0" fontId="11" fillId="0" borderId="0" xfId="4" applyFont="1" applyAlignment="1">
      <alignment vertical="top" wrapText="1"/>
    </xf>
    <xf numFmtId="0" fontId="21" fillId="0" borderId="0" xfId="4" applyFont="1" applyAlignment="1">
      <alignment vertical="top" wrapText="1"/>
    </xf>
    <xf numFmtId="49" fontId="11" fillId="0" borderId="0" xfId="4" quotePrefix="1" applyNumberFormat="1" applyFont="1" applyAlignment="1">
      <alignment horizontal="center" vertical="top" readingOrder="1"/>
    </xf>
    <xf numFmtId="16" fontId="11" fillId="0" borderId="0" xfId="4" quotePrefix="1" applyNumberFormat="1" applyFont="1" applyAlignment="1">
      <alignment horizontal="left" vertical="top" wrapText="1" readingOrder="1"/>
    </xf>
    <xf numFmtId="4" fontId="6" fillId="0" borderId="0" xfId="4" applyNumberFormat="1" applyFont="1" applyAlignment="1">
      <alignment horizontal="right" vertical="top" wrapText="1"/>
    </xf>
    <xf numFmtId="3" fontId="26" fillId="0" borderId="0" xfId="4" applyNumberFormat="1" applyFont="1" applyAlignment="1" applyProtection="1">
      <alignment horizontal="right" vertical="top" wrapText="1" readingOrder="1"/>
      <protection locked="0"/>
    </xf>
    <xf numFmtId="3" fontId="26" fillId="0" borderId="3" xfId="4" applyNumberFormat="1" applyFont="1" applyBorder="1" applyAlignment="1" applyProtection="1">
      <alignment horizontal="right" vertical="top" wrapText="1" readingOrder="1"/>
      <protection locked="0"/>
    </xf>
    <xf numFmtId="0" fontId="51" fillId="0" borderId="0" xfId="4" applyFont="1" applyAlignment="1">
      <alignment horizontal="left"/>
    </xf>
    <xf numFmtId="0" fontId="26" fillId="0" borderId="4" xfId="4" applyFont="1" applyBorder="1" applyAlignment="1" applyProtection="1">
      <alignment horizontal="center" vertical="top" wrapText="1" readingOrder="1"/>
      <protection locked="0"/>
    </xf>
    <xf numFmtId="0" fontId="46" fillId="0" borderId="0" xfId="4" applyFont="1" applyAlignment="1" applyProtection="1">
      <alignment vertical="top" wrapText="1" readingOrder="1"/>
      <protection locked="0"/>
    </xf>
    <xf numFmtId="0" fontId="46" fillId="0" borderId="3" xfId="4" applyFont="1" applyBorder="1" applyAlignment="1" applyProtection="1">
      <alignment vertical="top" wrapText="1" readingOrder="1"/>
      <protection locked="0"/>
    </xf>
    <xf numFmtId="49" fontId="11" fillId="0" borderId="4" xfId="4" applyNumberFormat="1" applyFont="1" applyBorder="1" applyAlignment="1">
      <alignment horizontal="center" vertical="top"/>
    </xf>
    <xf numFmtId="49" fontId="11" fillId="0" borderId="0" xfId="4" applyNumberFormat="1" applyFont="1" applyAlignment="1">
      <alignment horizontal="center" vertical="top" wrapText="1" readingOrder="1"/>
    </xf>
    <xf numFmtId="3" fontId="4" fillId="0" borderId="0" xfId="4" applyNumberFormat="1" applyFont="1" applyAlignment="1" applyProtection="1">
      <alignment horizontal="right" vertical="top" readingOrder="1"/>
      <protection locked="0"/>
    </xf>
    <xf numFmtId="3" fontId="10" fillId="0" borderId="3" xfId="4" applyNumberFormat="1" applyFont="1" applyBorder="1" applyAlignment="1" applyProtection="1">
      <alignment horizontal="right" vertical="top" readingOrder="1"/>
      <protection locked="0"/>
    </xf>
    <xf numFmtId="0" fontId="83" fillId="0" borderId="0" xfId="4" applyFont="1" applyAlignment="1">
      <alignment horizontal="left"/>
    </xf>
    <xf numFmtId="0" fontId="26" fillId="0" borderId="0" xfId="0" applyFont="1" applyAlignment="1" applyProtection="1">
      <alignment vertical="top"/>
      <protection locked="0"/>
    </xf>
    <xf numFmtId="0" fontId="4" fillId="0" borderId="0" xfId="4" applyFont="1" applyAlignment="1">
      <alignment horizontal="left" vertical="top" wrapText="1"/>
    </xf>
    <xf numFmtId="2" fontId="112" fillId="0" borderId="0" xfId="0" applyNumberFormat="1" applyFont="1" applyAlignment="1">
      <alignment horizontal="right" vertical="top" wrapText="1"/>
    </xf>
    <xf numFmtId="3" fontId="85" fillId="0" borderId="0" xfId="0" applyNumberFormat="1" applyFont="1" applyAlignment="1" applyProtection="1">
      <alignment horizontal="right" vertical="top" wrapText="1" readingOrder="1"/>
      <protection locked="0"/>
    </xf>
    <xf numFmtId="3" fontId="84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39" fillId="0" borderId="0" xfId="0" applyFont="1" applyAlignment="1" applyProtection="1">
      <alignment horizontal="left" wrapText="1"/>
      <protection locked="0"/>
    </xf>
    <xf numFmtId="0" fontId="39" fillId="0" borderId="0" xfId="0" applyFont="1" applyAlignment="1" applyProtection="1">
      <alignment wrapText="1"/>
      <protection locked="0"/>
    </xf>
    <xf numFmtId="0" fontId="39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 wrapText="1" readingOrder="1"/>
    </xf>
    <xf numFmtId="2" fontId="11" fillId="0" borderId="0" xfId="0" applyNumberFormat="1" applyFont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 readingOrder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 readingOrder="1"/>
    </xf>
    <xf numFmtId="165" fontId="19" fillId="0" borderId="0" xfId="0" applyNumberFormat="1" applyFont="1" applyAlignment="1">
      <alignment vertical="top" wrapText="1" readingOrder="1"/>
    </xf>
    <xf numFmtId="3" fontId="19" fillId="0" borderId="0" xfId="0" applyNumberFormat="1" applyFont="1" applyAlignment="1">
      <alignment horizontal="justify" vertical="top" wrapText="1"/>
    </xf>
    <xf numFmtId="3" fontId="23" fillId="0" borderId="0" xfId="0" applyNumberFormat="1" applyFont="1" applyAlignment="1">
      <alignment horizontal="justify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horizontal="center" vertical="top" wrapText="1" readingOrder="1"/>
    </xf>
    <xf numFmtId="165" fontId="11" fillId="0" borderId="0" xfId="0" applyNumberFormat="1" applyFont="1" applyAlignment="1">
      <alignment vertical="top" wrapText="1" readingOrder="1"/>
    </xf>
    <xf numFmtId="0" fontId="19" fillId="0" borderId="0" xfId="0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wrapText="1"/>
      <protection locked="0"/>
    </xf>
    <xf numFmtId="165" fontId="11" fillId="0" borderId="0" xfId="0" quotePrefix="1" applyNumberFormat="1" applyFont="1" applyAlignment="1">
      <alignment vertical="top" wrapText="1" readingOrder="1"/>
    </xf>
    <xf numFmtId="3" fontId="87" fillId="0" borderId="0" xfId="0" applyNumberFormat="1" applyFont="1" applyAlignment="1" applyProtection="1">
      <alignment horizontal="right" vertical="top" wrapText="1" readingOrder="1"/>
      <protection locked="0"/>
    </xf>
    <xf numFmtId="0" fontId="4" fillId="0" borderId="4" xfId="0" quotePrefix="1" applyFont="1" applyBorder="1" applyAlignment="1">
      <alignment vertical="top" wrapText="1"/>
    </xf>
    <xf numFmtId="0" fontId="4" fillId="0" borderId="0" xfId="0" quotePrefix="1" applyFont="1" applyAlignment="1">
      <alignment horizontal="center" vertical="top" wrapText="1" readingOrder="1"/>
    </xf>
    <xf numFmtId="1" fontId="25" fillId="0" borderId="0" xfId="0" applyNumberFormat="1" applyFont="1" applyAlignment="1" applyProtection="1">
      <alignment horizontal="left" wrapText="1"/>
      <protection locked="0"/>
    </xf>
    <xf numFmtId="1" fontId="25" fillId="0" borderId="0" xfId="0" applyNumberFormat="1" applyFont="1" applyAlignment="1" applyProtection="1">
      <alignment wrapText="1"/>
      <protection locked="0"/>
    </xf>
    <xf numFmtId="0" fontId="90" fillId="0" borderId="0" xfId="0" applyFont="1" applyAlignment="1" applyProtection="1">
      <alignment horizontal="left" wrapText="1"/>
      <protection locked="0"/>
    </xf>
    <xf numFmtId="0" fontId="32" fillId="0" borderId="4" xfId="0" applyFont="1" applyBorder="1" applyAlignment="1">
      <alignment vertical="top" wrapText="1"/>
    </xf>
    <xf numFmtId="0" fontId="32" fillId="0" borderId="0" xfId="0" applyFont="1" applyAlignment="1">
      <alignment horizontal="center" vertical="top" wrapText="1" readingOrder="1"/>
    </xf>
    <xf numFmtId="0" fontId="32" fillId="0" borderId="0" xfId="0" applyFont="1" applyAlignment="1">
      <alignment vertical="top" wrapText="1" readingOrder="1"/>
    </xf>
    <xf numFmtId="2" fontId="19" fillId="0" borderId="0" xfId="0" applyNumberFormat="1" applyFont="1" applyAlignment="1">
      <alignment horizontal="right" wrapText="1"/>
    </xf>
    <xf numFmtId="0" fontId="19" fillId="0" borderId="3" xfId="0" applyFont="1" applyBorder="1" applyAlignment="1">
      <alignment horizontal="left" wrapText="1"/>
    </xf>
    <xf numFmtId="2" fontId="11" fillId="0" borderId="0" xfId="0" quotePrefix="1" applyNumberFormat="1" applyFont="1" applyAlignment="1">
      <alignment horizontal="right" vertical="top" wrapText="1"/>
    </xf>
    <xf numFmtId="165" fontId="11" fillId="0" borderId="0" xfId="0" applyNumberFormat="1" applyFont="1" applyAlignment="1">
      <alignment horizontal="right" vertical="top" wrapText="1"/>
    </xf>
    <xf numFmtId="3" fontId="9" fillId="0" borderId="3" xfId="0" applyNumberFormat="1" applyFont="1" applyBorder="1" applyAlignment="1">
      <alignment horizontal="left" vertical="top" wrapText="1"/>
    </xf>
    <xf numFmtId="3" fontId="26" fillId="0" borderId="0" xfId="0" applyNumberFormat="1" applyFont="1" applyAlignment="1">
      <alignment horizontal="right" vertical="top" wrapText="1"/>
    </xf>
    <xf numFmtId="0" fontId="32" fillId="0" borderId="0" xfId="0" applyFont="1" applyAlignment="1" applyProtection="1">
      <alignment vertical="top" wrapText="1"/>
      <protection locked="0"/>
    </xf>
    <xf numFmtId="0" fontId="14" fillId="0" borderId="4" xfId="0" quotePrefix="1" applyFont="1" applyBorder="1" applyAlignment="1">
      <alignment vertical="top" wrapText="1"/>
    </xf>
    <xf numFmtId="0" fontId="14" fillId="0" borderId="0" xfId="0" quotePrefix="1" applyFont="1" applyAlignment="1">
      <alignment horizontal="center" vertical="top" wrapText="1" readingOrder="1"/>
    </xf>
    <xf numFmtId="165" fontId="13" fillId="0" borderId="0" xfId="0" applyNumberFormat="1" applyFont="1" applyAlignment="1">
      <alignment vertical="top" wrapText="1" readingOrder="1"/>
    </xf>
    <xf numFmtId="0" fontId="5" fillId="0" borderId="0" xfId="0" applyFont="1" applyAlignment="1" applyProtection="1">
      <alignment horizontal="left"/>
      <protection locked="0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 readingOrder="1"/>
    </xf>
    <xf numFmtId="0" fontId="14" fillId="0" borderId="4" xfId="0" applyFont="1" applyBorder="1" applyAlignment="1">
      <alignment horizontal="center" vertical="top" wrapText="1"/>
    </xf>
    <xf numFmtId="165" fontId="13" fillId="0" borderId="0" xfId="0" applyNumberFormat="1" applyFont="1" applyAlignment="1">
      <alignment horizontal="left" vertical="top" wrapText="1"/>
    </xf>
    <xf numFmtId="0" fontId="6" fillId="0" borderId="17" xfId="0" applyFont="1" applyBorder="1" applyAlignment="1">
      <alignment horizontal="center" vertical="top" wrapText="1"/>
    </xf>
    <xf numFmtId="165" fontId="6" fillId="0" borderId="0" xfId="0" applyNumberFormat="1" applyFont="1" applyAlignment="1">
      <alignment vertical="top" wrapText="1" readingOrder="1"/>
    </xf>
    <xf numFmtId="3" fontId="2" fillId="0" borderId="25" xfId="0" applyNumberFormat="1" applyFont="1" applyBorder="1" applyAlignment="1" applyProtection="1">
      <alignment horizontal="right" vertical="top" wrapText="1" readingOrder="1"/>
      <protection locked="0"/>
    </xf>
    <xf numFmtId="3" fontId="0" fillId="0" borderId="18" xfId="0" applyNumberFormat="1" applyBorder="1" applyAlignment="1" applyProtection="1">
      <alignment horizontal="right" vertical="top" wrapText="1" readingOrder="1"/>
      <protection locked="0"/>
    </xf>
    <xf numFmtId="2" fontId="5" fillId="0" borderId="0" xfId="0" applyNumberFormat="1" applyFont="1" applyAlignment="1" applyProtection="1">
      <alignment vertical="top"/>
      <protection locked="0"/>
    </xf>
    <xf numFmtId="0" fontId="14" fillId="0" borderId="17" xfId="0" applyFont="1" applyBorder="1" applyAlignment="1">
      <alignment vertical="top" wrapText="1"/>
    </xf>
    <xf numFmtId="4" fontId="91" fillId="0" borderId="0" xfId="0" applyNumberFormat="1" applyFont="1" applyAlignment="1">
      <alignment horizontal="right" vertical="top" wrapText="1"/>
    </xf>
    <xf numFmtId="0" fontId="6" fillId="0" borderId="18" xfId="0" applyFont="1" applyBorder="1" applyAlignment="1">
      <alignment horizontal="left" vertical="top" wrapText="1"/>
    </xf>
    <xf numFmtId="3" fontId="5" fillId="0" borderId="18" xfId="0" applyNumberFormat="1" applyFont="1" applyBorder="1" applyAlignment="1" applyProtection="1">
      <alignment horizontal="right" vertical="top" readingOrder="1"/>
      <protection locked="0"/>
    </xf>
    <xf numFmtId="2" fontId="113" fillId="0" borderId="0" xfId="0" applyNumberFormat="1" applyFont="1" applyAlignment="1">
      <alignment horizontal="right" vertical="top" wrapText="1"/>
    </xf>
    <xf numFmtId="0" fontId="5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>
      <alignment horizontal="center" vertical="top" readingOrder="1"/>
    </xf>
    <xf numFmtId="49" fontId="11" fillId="0" borderId="0" xfId="0" applyNumberFormat="1" applyFont="1" applyAlignment="1">
      <alignment horizontal="left" vertical="top" readingOrder="1"/>
    </xf>
    <xf numFmtId="4" fontId="11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10" fillId="0" borderId="0" xfId="0" applyNumberFormat="1" applyFont="1" applyAlignment="1">
      <alignment horizontal="center" vertical="top" wrapText="1"/>
    </xf>
    <xf numFmtId="49" fontId="10" fillId="0" borderId="7" xfId="0" applyNumberFormat="1" applyFont="1" applyBorder="1" applyAlignment="1">
      <alignment vertical="top" wrapText="1" readingOrder="1"/>
    </xf>
    <xf numFmtId="0" fontId="10" fillId="0" borderId="26" xfId="0" applyFont="1" applyBorder="1" applyAlignment="1">
      <alignment horizontal="left" vertical="top" wrapText="1"/>
    </xf>
    <xf numFmtId="166" fontId="54" fillId="0" borderId="26" xfId="0" applyNumberFormat="1" applyFont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3" fontId="2" fillId="0" borderId="26" xfId="0" applyNumberFormat="1" applyFont="1" applyBorder="1" applyAlignment="1">
      <alignment horizontal="right" vertical="top" wrapText="1"/>
    </xf>
    <xf numFmtId="49" fontId="19" fillId="2" borderId="1" xfId="0" quotePrefix="1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left" vertical="top" wrapText="1" readingOrder="1"/>
    </xf>
    <xf numFmtId="49" fontId="8" fillId="2" borderId="1" xfId="0" applyNumberFormat="1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49" fontId="11" fillId="2" borderId="5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1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7" fillId="0" borderId="1" xfId="0" applyFont="1" applyBorder="1" applyAlignment="1" applyProtection="1">
      <alignment vertical="top" wrapText="1"/>
      <protection locked="0"/>
    </xf>
    <xf numFmtId="2" fontId="96" fillId="0" borderId="0" xfId="0" applyNumberFormat="1" applyFont="1" applyAlignment="1">
      <alignment horizontal="right" vertical="top" wrapText="1" readingOrder="1"/>
    </xf>
    <xf numFmtId="3" fontId="6" fillId="0" borderId="0" xfId="0" applyNumberFormat="1" applyFont="1" applyAlignment="1">
      <alignment horizontal="left" vertical="top" wrapText="1" readingOrder="1"/>
    </xf>
    <xf numFmtId="49" fontId="109" fillId="0" borderId="4" xfId="0" applyNumberFormat="1" applyFont="1" applyBorder="1" applyAlignment="1">
      <alignment horizontal="left" vertical="top" wrapText="1" readingOrder="1"/>
    </xf>
    <xf numFmtId="49" fontId="109" fillId="0" borderId="0" xfId="0" applyNumberFormat="1" applyFont="1" applyAlignment="1">
      <alignment vertical="top" wrapText="1" readingOrder="1"/>
    </xf>
    <xf numFmtId="0" fontId="109" fillId="0" borderId="0" xfId="0" applyFont="1" applyAlignment="1">
      <alignment horizontal="left" vertical="top" wrapText="1" readingOrder="1"/>
    </xf>
    <xf numFmtId="4" fontId="109" fillId="0" borderId="0" xfId="0" applyNumberFormat="1" applyFont="1" applyAlignment="1">
      <alignment horizontal="right" vertical="top" wrapText="1"/>
    </xf>
    <xf numFmtId="49" fontId="109" fillId="0" borderId="3" xfId="0" applyNumberFormat="1" applyFont="1" applyBorder="1" applyAlignment="1">
      <alignment horizontal="left" vertical="top" wrapText="1" readingOrder="1"/>
    </xf>
    <xf numFmtId="2" fontId="108" fillId="0" borderId="0" xfId="0" applyNumberFormat="1" applyFont="1" applyAlignment="1">
      <alignment horizontal="right" vertical="top" wrapText="1" readingOrder="1"/>
    </xf>
    <xf numFmtId="2" fontId="109" fillId="0" borderId="0" xfId="0" applyNumberFormat="1" applyFont="1" applyAlignment="1">
      <alignment horizontal="right" vertical="top" wrapText="1" readingOrder="1"/>
    </xf>
    <xf numFmtId="0" fontId="114" fillId="0" borderId="0" xfId="0" applyFont="1" applyAlignment="1" applyProtection="1">
      <alignment vertical="top" wrapText="1"/>
      <protection locked="0"/>
    </xf>
    <xf numFmtId="0" fontId="108" fillId="0" borderId="0" xfId="0" applyFont="1" applyAlignment="1">
      <alignment horizontal="left" vertical="top" wrapText="1" readingOrder="1"/>
    </xf>
    <xf numFmtId="0" fontId="108" fillId="0" borderId="14" xfId="0" applyFont="1" applyBorder="1" applyAlignment="1">
      <alignment horizontal="left" vertical="top" wrapText="1"/>
    </xf>
    <xf numFmtId="0" fontId="108" fillId="0" borderId="0" xfId="0" applyFont="1" applyAlignment="1">
      <alignment horizontal="left" vertical="top" wrapText="1"/>
    </xf>
    <xf numFmtId="4" fontId="11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right" vertical="top" wrapText="1"/>
    </xf>
    <xf numFmtId="0" fontId="6" fillId="0" borderId="0" xfId="0" quotePrefix="1" applyFont="1" applyAlignment="1">
      <alignment horizontal="left" vertical="top" wrapText="1"/>
    </xf>
    <xf numFmtId="4" fontId="11" fillId="6" borderId="2" xfId="0" applyNumberFormat="1" applyFont="1" applyFill="1" applyBorder="1" applyAlignment="1">
      <alignment horizontal="right" vertical="top" wrapText="1"/>
    </xf>
    <xf numFmtId="4" fontId="6" fillId="0" borderId="0" xfId="0" quotePrefix="1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left" vertical="top" wrapText="1" readingOrder="1"/>
    </xf>
    <xf numFmtId="49" fontId="13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right" wrapText="1"/>
    </xf>
    <xf numFmtId="0" fontId="6" fillId="0" borderId="3" xfId="0" applyFont="1" applyBorder="1" applyAlignment="1">
      <alignment horizontal="left" wrapText="1"/>
    </xf>
    <xf numFmtId="3" fontId="13" fillId="0" borderId="3" xfId="0" applyNumberFormat="1" applyFont="1" applyBorder="1" applyAlignment="1">
      <alignment vertical="top" wrapText="1"/>
    </xf>
    <xf numFmtId="3" fontId="0" fillId="4" borderId="3" xfId="0" applyNumberFormat="1" applyFill="1" applyBorder="1" applyAlignment="1" applyProtection="1">
      <alignment horizontal="right" vertical="top" wrapText="1" readingOrder="1"/>
      <protection locked="0"/>
    </xf>
    <xf numFmtId="3" fontId="0" fillId="0" borderId="3" xfId="0" applyNumberFormat="1" applyBorder="1" applyAlignment="1" applyProtection="1">
      <alignment horizontal="right" vertical="top" wrapText="1" readingOrder="1"/>
      <protection locked="0"/>
    </xf>
    <xf numFmtId="2" fontId="11" fillId="0" borderId="0" xfId="4" applyNumberFormat="1" applyFont="1" applyAlignment="1">
      <alignment horizontal="left" vertical="top" wrapText="1"/>
    </xf>
    <xf numFmtId="3" fontId="11" fillId="0" borderId="3" xfId="4" applyNumberFormat="1" applyFont="1" applyBorder="1" applyAlignment="1">
      <alignment horizontal="left" vertical="top" wrapText="1"/>
    </xf>
    <xf numFmtId="3" fontId="4" fillId="0" borderId="0" xfId="4" applyNumberFormat="1" applyFont="1" applyAlignment="1">
      <alignment vertical="top" wrapText="1"/>
    </xf>
    <xf numFmtId="49" fontId="11" fillId="0" borderId="0" xfId="4" quotePrefix="1" applyNumberFormat="1" applyFont="1" applyAlignment="1">
      <alignment horizontal="center" vertical="top" wrapText="1"/>
    </xf>
    <xf numFmtId="3" fontId="11" fillId="0" borderId="0" xfId="4" applyNumberFormat="1" applyFont="1" applyAlignment="1">
      <alignment vertical="top" wrapText="1"/>
    </xf>
    <xf numFmtId="2" fontId="11" fillId="0" borderId="0" xfId="4" applyNumberFormat="1" applyFont="1" applyAlignment="1">
      <alignment horizontal="right" vertical="top" wrapText="1"/>
    </xf>
    <xf numFmtId="49" fontId="11" fillId="0" borderId="4" xfId="4" applyNumberFormat="1" applyFont="1" applyBorder="1" applyAlignment="1">
      <alignment horizontal="center" vertical="top" wrapText="1"/>
    </xf>
    <xf numFmtId="2" fontId="4" fillId="0" borderId="0" xfId="4" applyNumberFormat="1" applyFont="1" applyAlignment="1">
      <alignment vertical="top" wrapText="1"/>
    </xf>
    <xf numFmtId="2" fontId="11" fillId="0" borderId="0" xfId="4" applyNumberFormat="1" applyFont="1" applyAlignment="1">
      <alignment vertical="top" wrapText="1"/>
    </xf>
    <xf numFmtId="0" fontId="14" fillId="0" borderId="0" xfId="4" applyFont="1" applyAlignment="1">
      <alignment vertical="top" wrapText="1"/>
    </xf>
    <xf numFmtId="2" fontId="14" fillId="0" borderId="0" xfId="4" applyNumberFormat="1" applyFont="1" applyAlignment="1">
      <alignment vertical="top" wrapText="1"/>
    </xf>
    <xf numFmtId="2" fontId="45" fillId="0" borderId="0" xfId="4" applyNumberFormat="1" applyFont="1" applyAlignment="1">
      <alignment horizontal="right" vertical="top" wrapText="1"/>
    </xf>
    <xf numFmtId="2" fontId="13" fillId="0" borderId="0" xfId="4" applyNumberFormat="1" applyFont="1" applyAlignment="1">
      <alignment horizontal="left" vertical="top" wrapText="1"/>
    </xf>
    <xf numFmtId="2" fontId="13" fillId="0" borderId="0" xfId="4" applyNumberFormat="1" applyFont="1" applyAlignment="1">
      <alignment horizontal="right" vertical="top" wrapText="1"/>
    </xf>
    <xf numFmtId="3" fontId="13" fillId="0" borderId="3" xfId="4" applyNumberFormat="1" applyFont="1" applyBorder="1" applyAlignment="1">
      <alignment horizontal="left" vertical="top" wrapText="1"/>
    </xf>
    <xf numFmtId="2" fontId="14" fillId="0" borderId="0" xfId="4" applyNumberFormat="1" applyFont="1" applyAlignment="1">
      <alignment horizontal="left" vertical="top" wrapText="1"/>
    </xf>
    <xf numFmtId="3" fontId="54" fillId="5" borderId="28" xfId="0" applyNumberFormat="1" applyFont="1" applyFill="1" applyBorder="1" applyAlignment="1" applyProtection="1">
      <alignment horizontal="right" vertical="top" wrapText="1" readingOrder="1"/>
      <protection locked="0"/>
    </xf>
    <xf numFmtId="3" fontId="11" fillId="0" borderId="3" xfId="4" applyNumberFormat="1" applyFont="1" applyBorder="1" applyAlignment="1">
      <alignment vertical="top" wrapText="1"/>
    </xf>
    <xf numFmtId="2" fontId="11" fillId="0" borderId="0" xfId="4" applyNumberFormat="1" applyFont="1" applyAlignment="1">
      <alignment vertical="top"/>
    </xf>
    <xf numFmtId="0" fontId="11" fillId="0" borderId="3" xfId="4" applyFont="1" applyBorder="1" applyAlignment="1">
      <alignment horizontal="left" vertical="top"/>
    </xf>
    <xf numFmtId="49" fontId="11" fillId="0" borderId="4" xfId="4" applyNumberFormat="1" applyFont="1" applyBorder="1" applyAlignment="1">
      <alignment horizontal="center" vertical="top" wrapText="1" readingOrder="1"/>
    </xf>
    <xf numFmtId="49" fontId="11" fillId="0" borderId="0" xfId="4" quotePrefix="1" applyNumberFormat="1" applyFont="1" applyAlignment="1">
      <alignment horizontal="center" vertical="top" wrapText="1" readingOrder="1"/>
    </xf>
    <xf numFmtId="3" fontId="2" fillId="0" borderId="29" xfId="0" applyNumberFormat="1" applyFont="1" applyBorder="1" applyAlignment="1" applyProtection="1">
      <alignment horizontal="center" vertical="top" wrapText="1" readingOrder="1"/>
      <protection locked="0"/>
    </xf>
    <xf numFmtId="49" fontId="4" fillId="0" borderId="29" xfId="0" applyNumberFormat="1" applyFont="1" applyBorder="1" applyAlignment="1">
      <alignment horizontal="left" vertical="top" wrapText="1" readingOrder="1"/>
    </xf>
    <xf numFmtId="4" fontId="2" fillId="0" borderId="29" xfId="0" applyNumberFormat="1" applyFont="1" applyBorder="1" applyAlignment="1">
      <alignment horizontal="center" vertical="top" wrapText="1" readingOrder="1"/>
    </xf>
    <xf numFmtId="3" fontId="4" fillId="0" borderId="30" xfId="0" applyNumberFormat="1" applyFont="1" applyBorder="1" applyAlignment="1">
      <alignment horizontal="center" vertical="top" wrapText="1" readingOrder="1"/>
    </xf>
    <xf numFmtId="3" fontId="4" fillId="0" borderId="30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30" xfId="0" applyNumberFormat="1" applyFont="1" applyBorder="1" applyAlignment="1" applyProtection="1">
      <alignment horizontal="center" vertical="top" wrapText="1" readingOrder="1"/>
      <protection locked="0"/>
    </xf>
    <xf numFmtId="3" fontId="116" fillId="0" borderId="0" xfId="0" applyNumberFormat="1" applyFont="1" applyAlignment="1">
      <alignment horizontal="right" vertical="top" wrapText="1" readingOrder="1"/>
    </xf>
    <xf numFmtId="3" fontId="117" fillId="0" borderId="0" xfId="0" applyNumberFormat="1" applyFont="1" applyAlignment="1">
      <alignment horizontal="right" vertical="top" wrapText="1" readingOrder="1"/>
    </xf>
    <xf numFmtId="3" fontId="108" fillId="0" borderId="0" xfId="0" applyNumberFormat="1" applyFont="1" applyAlignment="1">
      <alignment horizontal="right" vertical="top" wrapText="1" readingOrder="1"/>
    </xf>
    <xf numFmtId="3" fontId="116" fillId="0" borderId="0" xfId="0" applyNumberFormat="1" applyFont="1" applyAlignment="1">
      <alignment horizontal="right" vertical="top"/>
    </xf>
    <xf numFmtId="3" fontId="118" fillId="0" borderId="0" xfId="0" applyNumberFormat="1" applyFont="1" applyAlignment="1">
      <alignment horizontal="right" vertical="top" readingOrder="1"/>
    </xf>
    <xf numFmtId="3" fontId="119" fillId="0" borderId="0" xfId="0" applyNumberFormat="1" applyFont="1" applyAlignment="1">
      <alignment horizontal="right" vertical="top" readingOrder="1"/>
    </xf>
    <xf numFmtId="3" fontId="116" fillId="0" borderId="31" xfId="0" applyNumberFormat="1" applyFont="1" applyBorder="1" applyAlignment="1">
      <alignment horizontal="right" vertical="top" wrapText="1" readingOrder="1"/>
    </xf>
    <xf numFmtId="3" fontId="99" fillId="0" borderId="0" xfId="0" applyNumberFormat="1" applyFont="1" applyAlignment="1">
      <alignment horizontal="right" vertical="top"/>
    </xf>
    <xf numFmtId="3" fontId="117" fillId="0" borderId="0" xfId="0" applyNumberFormat="1" applyFont="1" applyAlignment="1">
      <alignment horizontal="right" vertical="top" readingOrder="1"/>
    </xf>
    <xf numFmtId="3" fontId="116" fillId="0" borderId="0" xfId="0" applyNumberFormat="1" applyFont="1" applyAlignment="1">
      <alignment horizontal="right" vertical="top" readingOrder="1"/>
    </xf>
    <xf numFmtId="3" fontId="99" fillId="0" borderId="0" xfId="0" applyNumberFormat="1" applyFont="1" applyAlignment="1">
      <alignment horizontal="right" vertical="top" wrapText="1" readingOrder="1"/>
    </xf>
    <xf numFmtId="3" fontId="120" fillId="0" borderId="0" xfId="0" applyNumberFormat="1" applyFont="1" applyAlignment="1">
      <alignment horizontal="right" vertical="top" wrapText="1" readingOrder="1"/>
    </xf>
    <xf numFmtId="3" fontId="116" fillId="0" borderId="0" xfId="0" applyNumberFormat="1" applyFont="1" applyAlignment="1">
      <alignment horizontal="left" vertical="top" readingOrder="1"/>
    </xf>
    <xf numFmtId="3" fontId="99" fillId="0" borderId="0" xfId="0" applyNumberFormat="1" applyFont="1" applyAlignment="1">
      <alignment horizontal="right" vertical="top" readingOrder="1"/>
    </xf>
    <xf numFmtId="3" fontId="116" fillId="0" borderId="0" xfId="0" applyNumberFormat="1" applyFont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3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 wrapText="1" readingOrder="1"/>
    </xf>
    <xf numFmtId="3" fontId="108" fillId="0" borderId="3" xfId="0" applyNumberFormat="1" applyFont="1" applyBorder="1" applyAlignment="1">
      <alignment horizontal="right" vertical="top" wrapText="1" readingOrder="1"/>
    </xf>
    <xf numFmtId="3" fontId="6" fillId="2" borderId="0" xfId="0" applyNumberFormat="1" applyFont="1" applyFill="1" applyAlignment="1">
      <alignment horizontal="right" vertical="top" wrapText="1"/>
    </xf>
    <xf numFmtId="3" fontId="121" fillId="0" borderId="0" xfId="0" applyNumberFormat="1" applyFont="1" applyAlignment="1" applyProtection="1">
      <alignment vertical="top"/>
      <protection locked="0"/>
    </xf>
    <xf numFmtId="3" fontId="121" fillId="0" borderId="3" xfId="0" applyNumberFormat="1" applyFont="1" applyBorder="1" applyAlignment="1" applyProtection="1">
      <alignment horizontal="right" vertical="top"/>
      <protection locked="0"/>
    </xf>
    <xf numFmtId="3" fontId="122" fillId="0" borderId="0" xfId="0" applyNumberFormat="1" applyFont="1" applyAlignment="1">
      <alignment horizontal="right" vertical="top" wrapText="1"/>
    </xf>
    <xf numFmtId="3" fontId="100" fillId="0" borderId="0" xfId="0" applyNumberFormat="1" applyFont="1" applyAlignment="1">
      <alignment horizontal="right" vertical="top" wrapText="1"/>
    </xf>
    <xf numFmtId="3" fontId="123" fillId="0" borderId="0" xfId="0" applyNumberFormat="1" applyFont="1" applyAlignment="1">
      <alignment horizontal="right" vertical="top" wrapText="1" readingOrder="1"/>
    </xf>
    <xf numFmtId="3" fontId="6" fillId="0" borderId="0" xfId="0" applyNumberFormat="1" applyFont="1" applyAlignment="1">
      <alignment horizontal="right" vertical="top" wrapText="1" readingOrder="1"/>
    </xf>
    <xf numFmtId="3" fontId="11" fillId="2" borderId="0" xfId="0" applyNumberFormat="1" applyFont="1" applyFill="1" applyAlignment="1">
      <alignment horizontal="right" vertical="top" wrapText="1"/>
    </xf>
    <xf numFmtId="3" fontId="14" fillId="0" borderId="0" xfId="0" applyNumberFormat="1" applyFont="1" applyAlignment="1" applyProtection="1">
      <alignment vertical="top"/>
      <protection locked="0"/>
    </xf>
    <xf numFmtId="3" fontId="124" fillId="0" borderId="0" xfId="0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right" vertical="top" wrapText="1"/>
    </xf>
    <xf numFmtId="3" fontId="117" fillId="0" borderId="0" xfId="0" applyNumberFormat="1" applyFont="1" applyAlignment="1">
      <alignment horizontal="left" vertical="top"/>
    </xf>
    <xf numFmtId="3" fontId="116" fillId="0" borderId="0" xfId="0" applyNumberFormat="1" applyFont="1" applyAlignment="1">
      <alignment horizontal="left" vertical="top"/>
    </xf>
    <xf numFmtId="3" fontId="11" fillId="0" borderId="3" xfId="0" applyNumberFormat="1" applyFont="1" applyBorder="1" applyAlignment="1" applyProtection="1">
      <alignment horizontal="right" vertical="top" readingOrder="1"/>
      <protection locked="0"/>
    </xf>
    <xf numFmtId="3" fontId="11" fillId="0" borderId="0" xfId="4" applyNumberFormat="1" applyFont="1" applyAlignment="1">
      <alignment horizontal="right" vertical="top" wrapText="1"/>
    </xf>
    <xf numFmtId="3" fontId="6" fillId="0" borderId="0" xfId="0" applyNumberFormat="1" applyFont="1" applyAlignment="1">
      <alignment vertical="top" wrapText="1"/>
    </xf>
    <xf numFmtId="3" fontId="4" fillId="0" borderId="0" xfId="3" applyNumberFormat="1" applyFont="1" applyAlignment="1" applyProtection="1">
      <alignment horizontal="right" vertical="top" wrapText="1" readingOrder="1"/>
      <protection locked="0"/>
    </xf>
    <xf numFmtId="3" fontId="4" fillId="0" borderId="3" xfId="3" applyNumberFormat="1" applyFont="1" applyBorder="1" applyAlignment="1" applyProtection="1">
      <alignment horizontal="right" vertical="top" wrapText="1" readingOrder="1"/>
      <protection locked="0"/>
    </xf>
    <xf numFmtId="3" fontId="61" fillId="0" borderId="0" xfId="4" applyNumberFormat="1" applyFont="1" applyAlignment="1" applyProtection="1">
      <alignment horizontal="right" vertical="top" wrapText="1" readingOrder="1"/>
      <protection locked="0"/>
    </xf>
    <xf numFmtId="3" fontId="2" fillId="0" borderId="3" xfId="4" applyNumberFormat="1" applyFont="1" applyBorder="1" applyAlignment="1" applyProtection="1">
      <alignment horizontal="right" vertical="top" wrapText="1" readingOrder="1"/>
      <protection locked="0"/>
    </xf>
    <xf numFmtId="3" fontId="2" fillId="0" borderId="0" xfId="4" applyNumberFormat="1" applyFont="1" applyAlignment="1" applyProtection="1">
      <alignment horizontal="right" vertical="top" readingOrder="1"/>
      <protection locked="0"/>
    </xf>
    <xf numFmtId="3" fontId="2" fillId="0" borderId="0" xfId="4" applyNumberFormat="1" applyFont="1" applyAlignment="1">
      <alignment horizontal="right" vertical="top" wrapText="1"/>
    </xf>
    <xf numFmtId="3" fontId="2" fillId="0" borderId="3" xfId="4" applyNumberFormat="1" applyFont="1" applyBorder="1" applyAlignment="1" applyProtection="1">
      <alignment horizontal="right" vertical="top" readingOrder="1"/>
      <protection locked="0"/>
    </xf>
    <xf numFmtId="3" fontId="125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 readingOrder="1"/>
    </xf>
    <xf numFmtId="3" fontId="4" fillId="0" borderId="0" xfId="1" applyNumberFormat="1" applyFont="1" applyFill="1" applyBorder="1" applyAlignment="1" applyProtection="1">
      <alignment horizontal="right" vertical="top"/>
      <protection locked="0"/>
    </xf>
    <xf numFmtId="3" fontId="4" fillId="0" borderId="0" xfId="1" applyNumberFormat="1" applyFont="1" applyBorder="1" applyAlignment="1" applyProtection="1">
      <alignment horizontal="right" vertical="top" wrapText="1"/>
      <protection locked="0"/>
    </xf>
    <xf numFmtId="3" fontId="98" fillId="0" borderId="0" xfId="3" applyNumberFormat="1" applyFont="1" applyAlignment="1" applyProtection="1">
      <alignment horizontal="right" vertical="top" wrapText="1" readingOrder="1"/>
      <protection locked="0"/>
    </xf>
    <xf numFmtId="3" fontId="98" fillId="0" borderId="3" xfId="3" applyNumberFormat="1" applyFont="1" applyBorder="1" applyAlignment="1" applyProtection="1">
      <alignment horizontal="right" vertical="top" wrapText="1" readingOrder="1"/>
      <protection locked="0"/>
    </xf>
    <xf numFmtId="3" fontId="108" fillId="0" borderId="0" xfId="0" applyNumberFormat="1" applyFont="1" applyAlignment="1">
      <alignment horizontal="right" vertical="top"/>
    </xf>
    <xf numFmtId="3" fontId="98" fillId="0" borderId="0" xfId="1" applyNumberFormat="1" applyFont="1" applyBorder="1" applyAlignment="1" applyProtection="1">
      <alignment horizontal="right" vertical="top" wrapText="1"/>
      <protection locked="0"/>
    </xf>
    <xf numFmtId="3" fontId="98" fillId="0" borderId="3" xfId="0" applyNumberFormat="1" applyFont="1" applyBorder="1" applyAlignment="1" applyProtection="1">
      <alignment horizontal="right" vertical="top" readingOrder="1"/>
      <protection locked="0"/>
    </xf>
    <xf numFmtId="3" fontId="108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3" xfId="0" applyNumberFormat="1" applyFont="1" applyBorder="1" applyAlignment="1">
      <alignment vertical="top"/>
    </xf>
    <xf numFmtId="3" fontId="100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3" fontId="100" fillId="0" borderId="0" xfId="0" applyNumberFormat="1" applyFont="1" applyAlignment="1">
      <alignment horizontal="left" vertical="top" wrapText="1"/>
    </xf>
    <xf numFmtId="3" fontId="11" fillId="0" borderId="0" xfId="0" quotePrefix="1" applyNumberFormat="1" applyFont="1" applyAlignment="1">
      <alignment horizontal="left" vertical="top" wrapText="1"/>
    </xf>
    <xf numFmtId="3" fontId="19" fillId="0" borderId="0" xfId="0" applyNumberFormat="1" applyFont="1" applyAlignment="1">
      <alignment horizontal="right" wrapText="1"/>
    </xf>
    <xf numFmtId="3" fontId="99" fillId="0" borderId="0" xfId="0" applyNumberFormat="1" applyFont="1" applyAlignment="1">
      <alignment horizontal="right" vertical="top" wrapText="1"/>
    </xf>
    <xf numFmtId="3" fontId="5" fillId="0" borderId="0" xfId="0" applyNumberFormat="1" applyFont="1" applyProtection="1">
      <protection locked="0"/>
    </xf>
    <xf numFmtId="3" fontId="14" fillId="0" borderId="0" xfId="0" applyNumberFormat="1" applyFont="1" applyProtection="1">
      <protection locked="0"/>
    </xf>
    <xf numFmtId="3" fontId="14" fillId="0" borderId="3" xfId="0" applyNumberFormat="1" applyFont="1" applyBorder="1" applyProtection="1">
      <protection locked="0"/>
    </xf>
    <xf numFmtId="49" fontId="11" fillId="2" borderId="0" xfId="0" applyNumberFormat="1" applyFont="1" applyFill="1" applyAlignment="1">
      <alignment vertical="top" wrapText="1"/>
    </xf>
    <xf numFmtId="3" fontId="10" fillId="2" borderId="0" xfId="0" applyNumberFormat="1" applyFont="1" applyFill="1" applyAlignment="1" applyProtection="1">
      <alignment horizontal="right" vertical="top" wrapText="1" readingOrder="1"/>
      <protection locked="0"/>
    </xf>
    <xf numFmtId="0" fontId="10" fillId="0" borderId="4" xfId="0" applyFont="1" applyBorder="1" applyAlignment="1" applyProtection="1">
      <alignment vertical="top" readingOrder="1"/>
      <protection locked="0"/>
    </xf>
    <xf numFmtId="0" fontId="10" fillId="0" borderId="0" xfId="0" applyFont="1" applyAlignment="1" applyProtection="1">
      <alignment vertical="top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49" fontId="26" fillId="0" borderId="0" xfId="4" applyNumberFormat="1" applyFont="1" applyAlignment="1" applyProtection="1">
      <alignment horizontal="center" vertical="top" wrapText="1" readingOrder="1"/>
      <protection locked="0"/>
    </xf>
    <xf numFmtId="0" fontId="32" fillId="0" borderId="0" xfId="4" applyFont="1" applyAlignment="1" applyProtection="1">
      <alignment vertical="top" wrapText="1" readingOrder="1"/>
      <protection locked="0"/>
    </xf>
    <xf numFmtId="0" fontId="54" fillId="0" borderId="3" xfId="0" applyFont="1" applyBorder="1" applyAlignment="1">
      <alignment horizontal="right"/>
    </xf>
    <xf numFmtId="0" fontId="46" fillId="0" borderId="3" xfId="0" applyFont="1" applyBorder="1" applyAlignment="1">
      <alignment horizontal="right"/>
    </xf>
    <xf numFmtId="3" fontId="6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6" fillId="0" borderId="0" xfId="0" applyFont="1" applyFill="1" applyAlignment="1">
      <alignment vertical="top" wrapText="1"/>
    </xf>
    <xf numFmtId="3" fontId="4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4" fillId="0" borderId="32" xfId="0" applyNumberFormat="1" applyFont="1" applyBorder="1" applyAlignment="1">
      <alignment horizontal="right" vertical="top" wrapText="1" readingOrder="1"/>
    </xf>
    <xf numFmtId="0" fontId="2" fillId="0" borderId="0" xfId="0" quotePrefix="1" applyFont="1" applyFill="1" applyAlignment="1">
      <alignment horizontal="left" vertical="top" wrapText="1"/>
    </xf>
    <xf numFmtId="0" fontId="11" fillId="0" borderId="0" xfId="0" quotePrefix="1" applyFont="1" applyFill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11" fillId="0" borderId="0" xfId="0" applyNumberFormat="1" applyFont="1" applyFill="1" applyAlignment="1">
      <alignment horizontal="right" vertical="top" wrapText="1"/>
    </xf>
    <xf numFmtId="0" fontId="11" fillId="0" borderId="3" xfId="0" applyFont="1" applyFill="1" applyBorder="1" applyAlignment="1">
      <alignment horizontal="left" vertical="top" wrapText="1"/>
    </xf>
  </cellXfs>
  <cellStyles count="7">
    <cellStyle name="Ezres 2" xfId="1" xr:uid="{00000000-0005-0000-0000-000000000000}"/>
    <cellStyle name="Normál" xfId="0" builtinId="0"/>
    <cellStyle name="Normál 2" xfId="2" xr:uid="{00000000-0005-0000-0000-000002000000}"/>
    <cellStyle name="Normál 7" xfId="3" xr:uid="{00000000-0005-0000-0000-000003000000}"/>
    <cellStyle name="Normál_SICK ÜZEMÉPÜLET BŐVÍTÉS" xfId="4" xr:uid="{00000000-0005-0000-0000-000004000000}"/>
    <cellStyle name="Standard_Munka12" xfId="5" xr:uid="{00000000-0005-0000-0000-000005000000}"/>
    <cellStyle name="Stílus 1" xfId="6" xr:uid="{00000000-0005-0000-0000-000006000000}"/>
  </cellStyles>
  <dxfs count="11"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79998168889431442"/>
        </patternFill>
      </fill>
    </dxf>
    <dxf>
      <font>
        <b val="0"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T1086"/>
  <sheetViews>
    <sheetView tabSelected="1" zoomScale="124" zoomScaleNormal="124" zoomScaleSheetLayoutView="115" workbookViewId="0">
      <pane ySplit="1" topLeftCell="A2" activePane="bottomLeft" state="frozenSplit"/>
      <selection pane="bottomLeft" activeCell="D4" sqref="D4"/>
    </sheetView>
  </sheetViews>
  <sheetFormatPr defaultColWidth="9.140625" defaultRowHeight="12.75" x14ac:dyDescent="0.2"/>
  <cols>
    <col min="1" max="1" width="3.85546875" style="150" customWidth="1"/>
    <col min="2" max="2" width="4.140625" style="151" customWidth="1"/>
    <col min="3" max="3" width="9.7109375" style="152" bestFit="1" customWidth="1"/>
    <col min="4" max="4" width="62.140625" style="31" customWidth="1"/>
    <col min="5" max="5" width="11.140625" style="395" customWidth="1"/>
    <col min="6" max="6" width="11.140625" style="153" customWidth="1"/>
    <col min="7" max="7" width="10.7109375" style="45" customWidth="1"/>
    <col min="8" max="9" width="10.7109375" style="263" customWidth="1"/>
    <col min="10" max="10" width="12.140625" style="314" customWidth="1"/>
    <col min="11" max="11" width="27.42578125" style="31" customWidth="1"/>
    <col min="12" max="16384" width="9.140625" style="31"/>
  </cols>
  <sheetData>
    <row r="1" spans="1:12" ht="24.75" customHeight="1" thickBot="1" x14ac:dyDescent="0.25">
      <c r="A1" s="764" t="s">
        <v>684</v>
      </c>
      <c r="B1" s="764" t="s">
        <v>665</v>
      </c>
      <c r="C1" s="765" t="s">
        <v>196</v>
      </c>
      <c r="D1" s="766" t="s">
        <v>195</v>
      </c>
      <c r="E1" s="766" t="s">
        <v>197</v>
      </c>
      <c r="F1" s="767" t="s">
        <v>198</v>
      </c>
      <c r="G1" s="768" t="s">
        <v>199</v>
      </c>
      <c r="H1" s="764" t="s">
        <v>162</v>
      </c>
      <c r="I1" s="764" t="s">
        <v>200</v>
      </c>
      <c r="J1" s="769" t="s">
        <v>201</v>
      </c>
    </row>
    <row r="2" spans="1:12" x14ac:dyDescent="0.2">
      <c r="A2" s="32"/>
      <c r="B2" s="33"/>
      <c r="C2" s="34"/>
      <c r="D2" s="35"/>
      <c r="E2" s="383"/>
      <c r="F2" s="29"/>
    </row>
    <row r="3" spans="1:12" s="41" customFormat="1" ht="15.75" x14ac:dyDescent="0.2">
      <c r="A3" s="36"/>
      <c r="B3" s="37"/>
      <c r="D3" s="38"/>
      <c r="E3" s="384"/>
      <c r="F3" s="39"/>
      <c r="G3" s="40"/>
      <c r="H3" s="283"/>
      <c r="I3" s="283"/>
      <c r="J3" s="285"/>
      <c r="K3" s="839"/>
    </row>
    <row r="4" spans="1:12" s="41" customFormat="1" ht="15.75" x14ac:dyDescent="0.2">
      <c r="A4" s="36"/>
      <c r="B4" s="37"/>
      <c r="D4" s="38"/>
      <c r="E4" s="384"/>
      <c r="F4" s="39"/>
      <c r="G4" s="40"/>
      <c r="H4" s="283"/>
      <c r="I4" s="283"/>
      <c r="J4" s="285"/>
      <c r="K4" s="839"/>
    </row>
    <row r="5" spans="1:12" s="30" customFormat="1" ht="18" x14ac:dyDescent="0.2">
      <c r="A5" s="128"/>
      <c r="B5" s="51"/>
      <c r="C5" s="338" t="s">
        <v>802</v>
      </c>
      <c r="D5" s="338" t="s">
        <v>813</v>
      </c>
      <c r="E5" s="385"/>
      <c r="F5" s="44"/>
      <c r="G5" s="45"/>
      <c r="H5" s="263"/>
      <c r="I5" s="263"/>
      <c r="J5" s="842" t="s">
        <v>810</v>
      </c>
      <c r="K5" s="839"/>
      <c r="L5" s="413"/>
    </row>
    <row r="6" spans="1:12" s="146" customFormat="1" ht="16.5" x14ac:dyDescent="0.2">
      <c r="A6" s="46"/>
      <c r="B6" s="47"/>
      <c r="C6" s="48"/>
      <c r="E6" s="386"/>
      <c r="F6" s="50"/>
      <c r="G6" s="45"/>
      <c r="H6" s="263"/>
      <c r="I6" s="263"/>
      <c r="J6" s="843" t="s">
        <v>811</v>
      </c>
      <c r="K6" s="839"/>
    </row>
    <row r="7" spans="1:12" s="146" customFormat="1" ht="16.5" x14ac:dyDescent="0.2">
      <c r="A7" s="46"/>
      <c r="B7" s="47"/>
      <c r="C7" s="48"/>
      <c r="D7" s="49" t="s">
        <v>202</v>
      </c>
      <c r="E7" s="386"/>
      <c r="F7" s="50"/>
      <c r="G7" s="45"/>
      <c r="H7" s="263"/>
      <c r="I7" s="263"/>
      <c r="J7" s="843" t="s">
        <v>812</v>
      </c>
      <c r="K7" s="839"/>
    </row>
    <row r="8" spans="1:12" s="146" customFormat="1" ht="16.5" x14ac:dyDescent="0.2">
      <c r="A8" s="46"/>
      <c r="B8" s="47"/>
      <c r="C8" s="48"/>
      <c r="D8" s="64"/>
      <c r="E8" s="386"/>
      <c r="F8" s="50"/>
      <c r="G8" s="45"/>
      <c r="H8" s="263"/>
      <c r="I8" s="263"/>
      <c r="J8" s="314"/>
      <c r="K8" s="839"/>
    </row>
    <row r="9" spans="1:12" s="147" customFormat="1" ht="15.75" customHeight="1" x14ac:dyDescent="0.2">
      <c r="A9" s="128"/>
      <c r="B9" s="51"/>
      <c r="C9" s="51"/>
      <c r="D9" s="70"/>
      <c r="E9" s="387"/>
      <c r="F9" s="127"/>
      <c r="G9" s="45"/>
      <c r="H9" s="305"/>
      <c r="I9" s="263"/>
      <c r="J9" s="314"/>
    </row>
    <row r="10" spans="1:12" s="147" customFormat="1" ht="15" x14ac:dyDescent="0.2">
      <c r="A10" s="128" t="s">
        <v>203</v>
      </c>
      <c r="B10" s="51"/>
      <c r="C10" s="51" t="s">
        <v>684</v>
      </c>
      <c r="D10" s="51" t="s">
        <v>205</v>
      </c>
      <c r="E10" s="387"/>
      <c r="F10" s="127"/>
      <c r="G10" s="45"/>
      <c r="H10" s="305"/>
      <c r="I10" s="263"/>
      <c r="J10" s="314">
        <f>J21</f>
        <v>0</v>
      </c>
    </row>
    <row r="11" spans="1:12" s="147" customFormat="1" ht="15" x14ac:dyDescent="0.2">
      <c r="A11" s="128" t="s">
        <v>204</v>
      </c>
      <c r="B11" s="51"/>
      <c r="C11" s="51" t="s">
        <v>684</v>
      </c>
      <c r="D11" s="51" t="s">
        <v>207</v>
      </c>
      <c r="E11" s="387"/>
      <c r="F11" s="127"/>
      <c r="G11" s="45"/>
      <c r="H11" s="305"/>
      <c r="I11" s="263"/>
      <c r="J11" s="314">
        <f>J26</f>
        <v>0</v>
      </c>
    </row>
    <row r="12" spans="1:12" s="147" customFormat="1" ht="15" x14ac:dyDescent="0.2">
      <c r="A12" s="128" t="s">
        <v>206</v>
      </c>
      <c r="B12" s="51"/>
      <c r="C12" s="51" t="s">
        <v>684</v>
      </c>
      <c r="D12" s="51" t="s">
        <v>210</v>
      </c>
      <c r="E12" s="387"/>
      <c r="F12" s="127"/>
      <c r="G12" s="45"/>
      <c r="H12" s="263"/>
      <c r="I12" s="263"/>
      <c r="J12" s="314">
        <f>J29</f>
        <v>0</v>
      </c>
    </row>
    <row r="13" spans="1:12" s="147" customFormat="1" ht="15" x14ac:dyDescent="0.2">
      <c r="A13" s="128" t="s">
        <v>208</v>
      </c>
      <c r="B13" s="51"/>
      <c r="C13" s="51" t="s">
        <v>684</v>
      </c>
      <c r="D13" s="51" t="s">
        <v>7</v>
      </c>
      <c r="E13" s="387"/>
      <c r="F13" s="127"/>
      <c r="G13" s="45"/>
      <c r="H13" s="263"/>
      <c r="I13" s="263"/>
      <c r="J13" s="314">
        <f>J32</f>
        <v>0</v>
      </c>
    </row>
    <row r="14" spans="1:12" s="147" customFormat="1" ht="15" x14ac:dyDescent="0.2">
      <c r="A14" s="128" t="s">
        <v>209</v>
      </c>
      <c r="B14" s="51"/>
      <c r="C14" s="51" t="s">
        <v>684</v>
      </c>
      <c r="D14" s="51" t="s">
        <v>14</v>
      </c>
      <c r="E14" s="387"/>
      <c r="F14" s="127"/>
      <c r="G14" s="45"/>
      <c r="H14" s="305"/>
      <c r="I14" s="263"/>
      <c r="J14" s="314">
        <f>J37</f>
        <v>0</v>
      </c>
    </row>
    <row r="15" spans="1:12" s="147" customFormat="1" ht="15" x14ac:dyDescent="0.2">
      <c r="A15" s="128" t="s">
        <v>211</v>
      </c>
      <c r="B15" s="51"/>
      <c r="C15" s="51" t="s">
        <v>684</v>
      </c>
      <c r="D15" s="51" t="s">
        <v>54</v>
      </c>
      <c r="E15" s="387"/>
      <c r="F15" s="127"/>
      <c r="G15" s="45"/>
      <c r="H15" s="305"/>
      <c r="I15" s="263"/>
      <c r="J15" s="314">
        <f>J43</f>
        <v>0</v>
      </c>
    </row>
    <row r="16" spans="1:12" s="147" customFormat="1" ht="15" x14ac:dyDescent="0.2">
      <c r="A16" s="128" t="s">
        <v>212</v>
      </c>
      <c r="B16" s="51"/>
      <c r="C16" s="51" t="s">
        <v>684</v>
      </c>
      <c r="D16" s="51" t="s">
        <v>213</v>
      </c>
      <c r="E16" s="387"/>
      <c r="F16" s="127"/>
      <c r="G16" s="45"/>
      <c r="H16" s="305"/>
      <c r="I16" s="263"/>
      <c r="J16" s="314">
        <f>J46</f>
        <v>0</v>
      </c>
    </row>
    <row r="17" spans="1:22" s="147" customFormat="1" ht="15" x14ac:dyDescent="0.2">
      <c r="A17" s="128" t="s">
        <v>214</v>
      </c>
      <c r="B17" s="51"/>
      <c r="C17" s="51" t="s">
        <v>684</v>
      </c>
      <c r="D17" s="51" t="s">
        <v>86</v>
      </c>
      <c r="E17" s="387"/>
      <c r="F17" s="127"/>
      <c r="G17" s="45"/>
      <c r="H17" s="305"/>
      <c r="I17" s="263"/>
      <c r="J17" s="314">
        <f>J54</f>
        <v>0</v>
      </c>
    </row>
    <row r="18" spans="1:22" s="147" customFormat="1" ht="15.75" thickBot="1" x14ac:dyDescent="0.25">
      <c r="A18" s="128" t="s">
        <v>87</v>
      </c>
      <c r="B18" s="51"/>
      <c r="C18" s="51" t="s">
        <v>684</v>
      </c>
      <c r="D18" s="51" t="s">
        <v>88</v>
      </c>
      <c r="E18" s="387"/>
      <c r="F18" s="127"/>
      <c r="G18" s="45"/>
      <c r="H18" s="305"/>
      <c r="I18" s="263"/>
      <c r="J18" s="314">
        <f>J58</f>
        <v>0</v>
      </c>
    </row>
    <row r="19" spans="1:22" s="146" customFormat="1" ht="17.25" customHeight="1" thickBot="1" x14ac:dyDescent="0.25">
      <c r="A19" s="549" t="s">
        <v>764</v>
      </c>
      <c r="B19" s="2"/>
      <c r="C19" s="233" t="s">
        <v>802</v>
      </c>
      <c r="D19" s="1" t="s">
        <v>693</v>
      </c>
      <c r="E19" s="388"/>
      <c r="F19" s="56"/>
      <c r="G19" s="57"/>
      <c r="H19" s="306"/>
      <c r="I19" s="315"/>
      <c r="J19" s="844">
        <f>SUM(J10:J18)</f>
        <v>0</v>
      </c>
    </row>
    <row r="20" spans="1:22" s="148" customFormat="1" ht="21" thickBot="1" x14ac:dyDescent="0.25">
      <c r="A20" s="46"/>
      <c r="B20" s="47"/>
      <c r="C20" s="58"/>
      <c r="D20" s="139"/>
      <c r="E20" s="389"/>
      <c r="F20" s="52"/>
      <c r="G20" s="45"/>
      <c r="H20" s="305"/>
      <c r="I20" s="263"/>
      <c r="J20" s="314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s="28" customFormat="1" ht="15.75" thickBot="1" x14ac:dyDescent="0.25">
      <c r="A21" s="129" t="s">
        <v>203</v>
      </c>
      <c r="B21" s="172"/>
      <c r="C21" s="172" t="s">
        <v>684</v>
      </c>
      <c r="D21" s="1" t="s">
        <v>205</v>
      </c>
      <c r="E21" s="390"/>
      <c r="F21" s="59"/>
      <c r="G21" s="57"/>
      <c r="H21" s="307"/>
      <c r="I21" s="315"/>
      <c r="J21" s="316">
        <f>SUM(J22:J24)</f>
        <v>0</v>
      </c>
    </row>
    <row r="22" spans="1:22" s="251" customFormat="1" x14ac:dyDescent="0.2">
      <c r="A22" s="60" t="s">
        <v>203</v>
      </c>
      <c r="B22" s="278" t="s">
        <v>203</v>
      </c>
      <c r="C22" s="700" t="s">
        <v>665</v>
      </c>
      <c r="D22" s="64" t="s">
        <v>260</v>
      </c>
      <c r="E22" s="269"/>
      <c r="F22" s="13"/>
      <c r="G22" s="45"/>
      <c r="H22" s="326"/>
      <c r="I22" s="45"/>
      <c r="J22" s="314">
        <f>J120</f>
        <v>0</v>
      </c>
      <c r="K22" s="304"/>
    </row>
    <row r="23" spans="1:22" s="28" customFormat="1" x14ac:dyDescent="0.2">
      <c r="A23" s="60" t="s">
        <v>203</v>
      </c>
      <c r="B23" s="278" t="s">
        <v>204</v>
      </c>
      <c r="C23" s="279" t="s">
        <v>665</v>
      </c>
      <c r="D23" s="64" t="s">
        <v>56</v>
      </c>
      <c r="E23" s="10"/>
      <c r="F23" s="62"/>
      <c r="G23" s="45"/>
      <c r="H23" s="326"/>
      <c r="I23" s="45"/>
      <c r="J23" s="314">
        <f>J159</f>
        <v>0</v>
      </c>
      <c r="K23" s="186"/>
    </row>
    <row r="24" spans="1:22" s="28" customFormat="1" x14ac:dyDescent="0.2">
      <c r="A24" s="60" t="s">
        <v>203</v>
      </c>
      <c r="B24" s="278" t="s">
        <v>206</v>
      </c>
      <c r="C24" s="279" t="s">
        <v>665</v>
      </c>
      <c r="D24" s="64" t="s">
        <v>6</v>
      </c>
      <c r="E24" s="10"/>
      <c r="F24" s="62"/>
      <c r="G24" s="45"/>
      <c r="H24" s="326"/>
      <c r="I24" s="45"/>
      <c r="J24" s="314">
        <f>J174</f>
        <v>0</v>
      </c>
      <c r="K24" s="186"/>
    </row>
    <row r="25" spans="1:22" s="28" customFormat="1" ht="13.5" thickBot="1" x14ac:dyDescent="0.25">
      <c r="A25" s="65"/>
      <c r="B25" s="66"/>
      <c r="C25" s="234"/>
      <c r="D25" s="3"/>
      <c r="E25" s="269"/>
      <c r="F25" s="13"/>
      <c r="G25" s="45"/>
      <c r="H25" s="258"/>
      <c r="I25" s="263"/>
      <c r="J25" s="314"/>
    </row>
    <row r="26" spans="1:22" s="28" customFormat="1" ht="15.75" thickBot="1" x14ac:dyDescent="0.25">
      <c r="A26" s="129" t="s">
        <v>204</v>
      </c>
      <c r="B26" s="172"/>
      <c r="C26" s="172" t="s">
        <v>684</v>
      </c>
      <c r="D26" s="1" t="s">
        <v>207</v>
      </c>
      <c r="E26" s="390"/>
      <c r="F26" s="59"/>
      <c r="G26" s="57"/>
      <c r="H26" s="307"/>
      <c r="I26" s="315"/>
      <c r="J26" s="316">
        <f>SUM(J27:J28)</f>
        <v>0</v>
      </c>
    </row>
    <row r="27" spans="1:22" s="251" customFormat="1" x14ac:dyDescent="0.2">
      <c r="A27" s="60" t="s">
        <v>204</v>
      </c>
      <c r="B27" s="278" t="s">
        <v>203</v>
      </c>
      <c r="C27" s="279" t="s">
        <v>665</v>
      </c>
      <c r="D27" s="64" t="s">
        <v>8</v>
      </c>
      <c r="E27" s="269"/>
      <c r="F27" s="13"/>
      <c r="G27" s="45"/>
      <c r="H27" s="326"/>
      <c r="I27" s="45"/>
      <c r="J27" s="314">
        <f>J207</f>
        <v>0</v>
      </c>
      <c r="K27" s="304"/>
    </row>
    <row r="28" spans="1:22" ht="13.5" thickBot="1" x14ac:dyDescent="0.25">
      <c r="A28" s="42"/>
      <c r="B28" s="43"/>
      <c r="C28" s="17"/>
      <c r="D28" s="139"/>
      <c r="E28" s="391"/>
      <c r="F28" s="63"/>
      <c r="H28" s="305"/>
    </row>
    <row r="29" spans="1:22" s="28" customFormat="1" ht="15.75" thickBot="1" x14ac:dyDescent="0.25">
      <c r="A29" s="129" t="s">
        <v>206</v>
      </c>
      <c r="B29" s="2"/>
      <c r="C29" s="172" t="s">
        <v>684</v>
      </c>
      <c r="D29" s="1" t="s">
        <v>210</v>
      </c>
      <c r="E29" s="390"/>
      <c r="F29" s="59"/>
      <c r="G29" s="57"/>
      <c r="H29" s="307"/>
      <c r="I29" s="315"/>
      <c r="J29" s="316">
        <f>SUM(J30:J31)</f>
        <v>0</v>
      </c>
    </row>
    <row r="30" spans="1:22" s="28" customFormat="1" x14ac:dyDescent="0.2">
      <c r="A30" s="60" t="s">
        <v>206</v>
      </c>
      <c r="B30" s="199" t="s">
        <v>203</v>
      </c>
      <c r="C30" s="279" t="s">
        <v>665</v>
      </c>
      <c r="D30" s="6" t="s">
        <v>282</v>
      </c>
      <c r="E30" s="392"/>
      <c r="F30" s="197"/>
      <c r="G30" s="45"/>
      <c r="H30" s="258"/>
      <c r="I30" s="263"/>
      <c r="J30" s="314">
        <f>SUM(J273)</f>
        <v>0</v>
      </c>
    </row>
    <row r="31" spans="1:22" s="28" customFormat="1" ht="13.5" thickBot="1" x14ac:dyDescent="0.25">
      <c r="A31" s="65"/>
      <c r="B31" s="66"/>
      <c r="C31" s="234"/>
      <c r="D31" s="64"/>
      <c r="E31" s="392"/>
      <c r="F31" s="197"/>
      <c r="G31" s="45"/>
      <c r="H31" s="258"/>
      <c r="I31" s="263"/>
      <c r="J31" s="314"/>
    </row>
    <row r="32" spans="1:22" s="28" customFormat="1" ht="15.75" thickBot="1" x14ac:dyDescent="0.25">
      <c r="A32" s="129" t="s">
        <v>208</v>
      </c>
      <c r="B32" s="2"/>
      <c r="C32" s="172" t="s">
        <v>684</v>
      </c>
      <c r="D32" s="1" t="s">
        <v>7</v>
      </c>
      <c r="E32" s="390"/>
      <c r="F32" s="59"/>
      <c r="G32" s="57"/>
      <c r="H32" s="307"/>
      <c r="I32" s="315"/>
      <c r="J32" s="316">
        <f>SUM(J33:J35)</f>
        <v>0</v>
      </c>
    </row>
    <row r="33" spans="1:11" s="28" customFormat="1" x14ac:dyDescent="0.2">
      <c r="A33" s="60" t="s">
        <v>208</v>
      </c>
      <c r="B33" s="61" t="s">
        <v>203</v>
      </c>
      <c r="C33" s="279" t="s">
        <v>665</v>
      </c>
      <c r="D33" s="3" t="s">
        <v>289</v>
      </c>
      <c r="E33" s="269"/>
      <c r="F33" s="13"/>
      <c r="G33" s="45"/>
      <c r="H33" s="361"/>
      <c r="I33" s="263"/>
      <c r="J33" s="314">
        <f>SUM(J366)</f>
        <v>0</v>
      </c>
    </row>
    <row r="34" spans="1:11" s="28" customFormat="1" x14ac:dyDescent="0.2">
      <c r="A34" s="60" t="s">
        <v>208</v>
      </c>
      <c r="B34" s="61" t="s">
        <v>204</v>
      </c>
      <c r="C34" s="279" t="s">
        <v>665</v>
      </c>
      <c r="D34" s="3" t="s">
        <v>426</v>
      </c>
      <c r="E34" s="269"/>
      <c r="F34" s="13"/>
      <c r="G34" s="45"/>
      <c r="H34" s="361"/>
      <c r="I34" s="263"/>
      <c r="J34" s="314">
        <f>SUM(J389)</f>
        <v>0</v>
      </c>
    </row>
    <row r="35" spans="1:11" s="28" customFormat="1" x14ac:dyDescent="0.2">
      <c r="A35" s="60" t="s">
        <v>208</v>
      </c>
      <c r="B35" s="61" t="s">
        <v>206</v>
      </c>
      <c r="C35" s="279" t="s">
        <v>665</v>
      </c>
      <c r="D35" s="3" t="s">
        <v>65</v>
      </c>
      <c r="E35" s="269"/>
      <c r="F35" s="13"/>
      <c r="G35" s="45"/>
      <c r="H35" s="361"/>
      <c r="I35" s="263"/>
      <c r="J35" s="314">
        <f>J403</f>
        <v>0</v>
      </c>
    </row>
    <row r="36" spans="1:11" s="84" customFormat="1" ht="12" thickBot="1" x14ac:dyDescent="0.25">
      <c r="A36" s="46"/>
      <c r="B36" s="47"/>
      <c r="C36" s="87"/>
      <c r="D36" s="116"/>
      <c r="E36" s="391"/>
      <c r="F36" s="188"/>
      <c r="G36" s="45"/>
      <c r="H36" s="305"/>
      <c r="I36" s="263"/>
      <c r="J36" s="314"/>
    </row>
    <row r="37" spans="1:11" s="28" customFormat="1" ht="15.75" thickBot="1" x14ac:dyDescent="0.25">
      <c r="A37" s="129" t="s">
        <v>209</v>
      </c>
      <c r="B37" s="2"/>
      <c r="C37" s="172" t="s">
        <v>684</v>
      </c>
      <c r="D37" s="1" t="s">
        <v>14</v>
      </c>
      <c r="E37" s="390"/>
      <c r="F37" s="59"/>
      <c r="G37" s="57"/>
      <c r="H37" s="307"/>
      <c r="I37" s="315"/>
      <c r="J37" s="316">
        <f>SUM(J38:J41)</f>
        <v>0</v>
      </c>
    </row>
    <row r="38" spans="1:11" s="28" customFormat="1" x14ac:dyDescent="0.2">
      <c r="A38" s="60" t="s">
        <v>209</v>
      </c>
      <c r="B38" s="61" t="s">
        <v>203</v>
      </c>
      <c r="C38" s="279" t="s">
        <v>665</v>
      </c>
      <c r="D38" s="584" t="s">
        <v>479</v>
      </c>
      <c r="E38" s="269"/>
      <c r="F38" s="13"/>
      <c r="G38" s="45"/>
      <c r="H38" s="258"/>
      <c r="I38" s="263"/>
      <c r="J38" s="314">
        <f>SUM(J427)</f>
        <v>0</v>
      </c>
    </row>
    <row r="39" spans="1:11" s="251" customFormat="1" x14ac:dyDescent="0.2">
      <c r="A39" s="60" t="s">
        <v>209</v>
      </c>
      <c r="B39" s="278" t="s">
        <v>204</v>
      </c>
      <c r="C39" s="279" t="s">
        <v>665</v>
      </c>
      <c r="D39" s="584" t="s">
        <v>480</v>
      </c>
      <c r="E39" s="585"/>
      <c r="F39" s="13"/>
      <c r="G39" s="45"/>
      <c r="H39" s="785"/>
      <c r="I39" s="45"/>
      <c r="J39" s="314">
        <f>SUM(J454)</f>
        <v>0</v>
      </c>
      <c r="K39" s="304"/>
    </row>
    <row r="40" spans="1:11" s="28" customFormat="1" x14ac:dyDescent="0.2">
      <c r="A40" s="60" t="s">
        <v>209</v>
      </c>
      <c r="B40" s="61" t="s">
        <v>206</v>
      </c>
      <c r="C40" s="279" t="s">
        <v>665</v>
      </c>
      <c r="D40" s="3" t="s">
        <v>481</v>
      </c>
      <c r="E40" s="269"/>
      <c r="F40" s="13"/>
      <c r="G40" s="45"/>
      <c r="H40" s="258"/>
      <c r="I40" s="263"/>
      <c r="J40" s="314">
        <f>SUM(J571)</f>
        <v>0</v>
      </c>
    </row>
    <row r="41" spans="1:11" s="28" customFormat="1" x14ac:dyDescent="0.2">
      <c r="A41" s="60" t="s">
        <v>209</v>
      </c>
      <c r="B41" s="61" t="s">
        <v>208</v>
      </c>
      <c r="C41" s="279" t="s">
        <v>665</v>
      </c>
      <c r="D41" s="3" t="s">
        <v>297</v>
      </c>
      <c r="E41" s="269"/>
      <c r="F41" s="13"/>
      <c r="G41" s="45"/>
      <c r="H41" s="258"/>
      <c r="I41" s="263"/>
      <c r="J41" s="314">
        <f>SUM(J709)</f>
        <v>0</v>
      </c>
    </row>
    <row r="42" spans="1:11" s="28" customFormat="1" ht="13.5" thickBot="1" x14ac:dyDescent="0.25">
      <c r="A42" s="65"/>
      <c r="B42" s="61"/>
      <c r="C42" s="234"/>
      <c r="D42" s="8"/>
      <c r="E42" s="269"/>
      <c r="F42" s="13"/>
      <c r="G42" s="45"/>
      <c r="H42" s="258"/>
      <c r="I42" s="263"/>
      <c r="J42" s="314"/>
    </row>
    <row r="43" spans="1:11" s="28" customFormat="1" ht="15.75" thickBot="1" x14ac:dyDescent="0.25">
      <c r="A43" s="129" t="s">
        <v>211</v>
      </c>
      <c r="B43" s="2"/>
      <c r="C43" s="172" t="s">
        <v>684</v>
      </c>
      <c r="D43" s="1" t="s">
        <v>54</v>
      </c>
      <c r="E43" s="390"/>
      <c r="F43" s="59"/>
      <c r="G43" s="57"/>
      <c r="H43" s="307"/>
      <c r="I43" s="315"/>
      <c r="J43" s="316">
        <f>SUM(J44:J45)</f>
        <v>0</v>
      </c>
    </row>
    <row r="44" spans="1:11" s="28" customFormat="1" x14ac:dyDescent="0.2">
      <c r="A44" s="60" t="s">
        <v>211</v>
      </c>
      <c r="B44" s="61" t="s">
        <v>203</v>
      </c>
      <c r="C44" s="279" t="s">
        <v>665</v>
      </c>
      <c r="D44" s="67" t="s">
        <v>54</v>
      </c>
      <c r="E44" s="269"/>
      <c r="F44" s="13"/>
      <c r="G44" s="45"/>
      <c r="H44" s="258"/>
      <c r="I44" s="263"/>
      <c r="J44" s="314">
        <f>SUM(J721)</f>
        <v>0</v>
      </c>
    </row>
    <row r="45" spans="1:11" ht="13.5" thickBot="1" x14ac:dyDescent="0.25">
      <c r="A45" s="65"/>
      <c r="B45" s="66"/>
      <c r="C45" s="234"/>
      <c r="D45" s="5"/>
      <c r="E45" s="391"/>
      <c r="F45" s="63"/>
      <c r="H45" s="305"/>
    </row>
    <row r="46" spans="1:11" s="28" customFormat="1" ht="15.75" thickBot="1" x14ac:dyDescent="0.25">
      <c r="A46" s="133" t="s">
        <v>212</v>
      </c>
      <c r="B46" s="2"/>
      <c r="C46" s="172" t="s">
        <v>684</v>
      </c>
      <c r="D46" s="1" t="s">
        <v>213</v>
      </c>
      <c r="E46" s="390"/>
      <c r="F46" s="59"/>
      <c r="G46" s="57"/>
      <c r="H46" s="307"/>
      <c r="I46" s="315"/>
      <c r="J46" s="316">
        <f>SUM(J47:J53)</f>
        <v>0</v>
      </c>
    </row>
    <row r="47" spans="1:11" s="251" customFormat="1" x14ac:dyDescent="0.2">
      <c r="A47" s="60" t="s">
        <v>212</v>
      </c>
      <c r="B47" s="278" t="s">
        <v>203</v>
      </c>
      <c r="C47" s="279" t="s">
        <v>665</v>
      </c>
      <c r="D47" s="67" t="s">
        <v>9</v>
      </c>
      <c r="E47" s="672"/>
      <c r="F47" s="13"/>
      <c r="G47" s="45"/>
      <c r="H47" s="785"/>
      <c r="I47" s="45"/>
      <c r="J47" s="314">
        <f>SUM(J773)</f>
        <v>0</v>
      </c>
      <c r="K47" s="304"/>
    </row>
    <row r="48" spans="1:11" s="251" customFormat="1" x14ac:dyDescent="0.2">
      <c r="A48" s="60" t="s">
        <v>212</v>
      </c>
      <c r="B48" s="278" t="s">
        <v>204</v>
      </c>
      <c r="C48" s="279" t="s">
        <v>665</v>
      </c>
      <c r="D48" s="67" t="s">
        <v>10</v>
      </c>
      <c r="E48" s="672"/>
      <c r="F48" s="13"/>
      <c r="G48" s="45"/>
      <c r="H48" s="785"/>
      <c r="I48" s="45"/>
      <c r="J48" s="314">
        <f>SUM(J790)</f>
        <v>0</v>
      </c>
      <c r="K48" s="304"/>
    </row>
    <row r="49" spans="1:11" s="675" customFormat="1" x14ac:dyDescent="0.2">
      <c r="A49" s="60" t="s">
        <v>212</v>
      </c>
      <c r="B49" s="278" t="s">
        <v>206</v>
      </c>
      <c r="C49" s="279" t="s">
        <v>665</v>
      </c>
      <c r="D49" s="3" t="s">
        <v>11</v>
      </c>
      <c r="E49" s="672"/>
      <c r="F49" s="673"/>
      <c r="G49" s="53"/>
      <c r="H49" s="674"/>
      <c r="I49" s="53"/>
      <c r="J49" s="314">
        <f>SUM(J830)</f>
        <v>0</v>
      </c>
      <c r="K49" s="304"/>
    </row>
    <row r="50" spans="1:11" s="251" customFormat="1" x14ac:dyDescent="0.2">
      <c r="A50" s="60" t="s">
        <v>212</v>
      </c>
      <c r="B50" s="278" t="s">
        <v>208</v>
      </c>
      <c r="C50" s="279" t="s">
        <v>665</v>
      </c>
      <c r="D50" s="140" t="s">
        <v>651</v>
      </c>
      <c r="E50" s="672"/>
      <c r="F50" s="13"/>
      <c r="G50" s="45"/>
      <c r="H50" s="785"/>
      <c r="I50" s="45"/>
      <c r="J50" s="314">
        <f>SUM(J898)</f>
        <v>0</v>
      </c>
      <c r="K50" s="304"/>
    </row>
    <row r="51" spans="1:11" s="251" customFormat="1" x14ac:dyDescent="0.2">
      <c r="A51" s="60" t="s">
        <v>212</v>
      </c>
      <c r="B51" s="278" t="s">
        <v>209</v>
      </c>
      <c r="C51" s="279" t="s">
        <v>665</v>
      </c>
      <c r="D51" s="140" t="s">
        <v>624</v>
      </c>
      <c r="E51" s="672"/>
      <c r="F51" s="13"/>
      <c r="G51" s="45"/>
      <c r="H51" s="785"/>
      <c r="I51" s="45"/>
      <c r="J51" s="314">
        <f>SUM(J917)</f>
        <v>0</v>
      </c>
      <c r="K51" s="304"/>
    </row>
    <row r="52" spans="1:11" s="251" customFormat="1" x14ac:dyDescent="0.2">
      <c r="A52" s="60" t="s">
        <v>212</v>
      </c>
      <c r="B52" s="278" t="s">
        <v>211</v>
      </c>
      <c r="C52" s="279" t="s">
        <v>665</v>
      </c>
      <c r="D52" s="140" t="s">
        <v>13</v>
      </c>
      <c r="E52" s="672"/>
      <c r="F52" s="13"/>
      <c r="G52" s="45"/>
      <c r="H52" s="785"/>
      <c r="I52" s="45"/>
      <c r="J52" s="314">
        <f>SUM(J941)</f>
        <v>0</v>
      </c>
      <c r="K52" s="304"/>
    </row>
    <row r="53" spans="1:11" ht="13.5" thickBot="1" x14ac:dyDescent="0.25">
      <c r="A53" s="65"/>
      <c r="B53" s="66"/>
      <c r="C53" s="234"/>
      <c r="D53" s="5"/>
      <c r="E53" s="391"/>
      <c r="F53" s="63"/>
      <c r="H53" s="305"/>
    </row>
    <row r="54" spans="1:11" s="28" customFormat="1" ht="15.75" thickBot="1" x14ac:dyDescent="0.25">
      <c r="A54" s="133" t="s">
        <v>214</v>
      </c>
      <c r="B54" s="2"/>
      <c r="C54" s="172" t="s">
        <v>684</v>
      </c>
      <c r="D54" s="1" t="s">
        <v>86</v>
      </c>
      <c r="E54" s="390"/>
      <c r="F54" s="59"/>
      <c r="G54" s="57"/>
      <c r="H54" s="307"/>
      <c r="I54" s="315"/>
      <c r="J54" s="316">
        <f>SUM(J55:J56)</f>
        <v>0</v>
      </c>
    </row>
    <row r="55" spans="1:11" x14ac:dyDescent="0.2">
      <c r="A55" s="60" t="s">
        <v>214</v>
      </c>
      <c r="B55" s="61" t="s">
        <v>203</v>
      </c>
      <c r="C55" s="279" t="s">
        <v>665</v>
      </c>
      <c r="D55" s="67" t="s">
        <v>168</v>
      </c>
      <c r="E55" s="391"/>
      <c r="F55" s="63"/>
      <c r="H55" s="305"/>
      <c r="J55" s="314">
        <f>SUM(J1011)</f>
        <v>0</v>
      </c>
    </row>
    <row r="56" spans="1:11" x14ac:dyDescent="0.2">
      <c r="A56" s="60" t="s">
        <v>214</v>
      </c>
      <c r="B56" s="61" t="s">
        <v>204</v>
      </c>
      <c r="C56" s="279" t="s">
        <v>665</v>
      </c>
      <c r="D56" s="3" t="s">
        <v>231</v>
      </c>
      <c r="E56" s="391"/>
      <c r="F56" s="63"/>
      <c r="H56" s="305"/>
      <c r="J56" s="314">
        <f>SUM(J1035)</f>
        <v>0</v>
      </c>
    </row>
    <row r="57" spans="1:11" ht="13.5" thickBot="1" x14ac:dyDescent="0.25">
      <c r="A57" s="65"/>
      <c r="B57" s="66"/>
      <c r="C57" s="234"/>
      <c r="D57" s="67"/>
      <c r="E57" s="391"/>
      <c r="F57" s="63"/>
      <c r="H57" s="305"/>
    </row>
    <row r="58" spans="1:11" s="28" customFormat="1" ht="15.75" thickBot="1" x14ac:dyDescent="0.25">
      <c r="A58" s="129" t="s">
        <v>87</v>
      </c>
      <c r="B58" s="2"/>
      <c r="C58" s="172" t="s">
        <v>684</v>
      </c>
      <c r="D58" s="1" t="s">
        <v>88</v>
      </c>
      <c r="E58" s="390"/>
      <c r="F58" s="59"/>
      <c r="G58" s="57"/>
      <c r="H58" s="307"/>
      <c r="I58" s="315"/>
      <c r="J58" s="316">
        <f>SUM(J59:J62)</f>
        <v>0</v>
      </c>
    </row>
    <row r="59" spans="1:11" s="28" customFormat="1" x14ac:dyDescent="0.2">
      <c r="A59" s="67" t="s">
        <v>87</v>
      </c>
      <c r="B59" s="699" t="s">
        <v>203</v>
      </c>
      <c r="C59" s="279" t="s">
        <v>665</v>
      </c>
      <c r="D59" s="67" t="s">
        <v>57</v>
      </c>
      <c r="E59" s="269"/>
      <c r="F59" s="13"/>
      <c r="G59" s="45"/>
      <c r="H59" s="258"/>
      <c r="I59" s="263"/>
      <c r="J59" s="314">
        <f>SUM(J1053)</f>
        <v>0</v>
      </c>
    </row>
    <row r="60" spans="1:11" s="28" customFormat="1" x14ac:dyDescent="0.2">
      <c r="A60" s="60" t="s">
        <v>87</v>
      </c>
      <c r="B60" s="61" t="s">
        <v>204</v>
      </c>
      <c r="C60" s="279" t="s">
        <v>665</v>
      </c>
      <c r="D60" s="67" t="s">
        <v>58</v>
      </c>
      <c r="E60" s="269"/>
      <c r="F60" s="13"/>
      <c r="G60" s="45"/>
      <c r="H60" s="258"/>
      <c r="I60" s="263"/>
      <c r="J60" s="314">
        <f>SUM(J1072)</f>
        <v>0</v>
      </c>
    </row>
    <row r="61" spans="1:11" s="28" customFormat="1" x14ac:dyDescent="0.2">
      <c r="A61" s="60" t="s">
        <v>87</v>
      </c>
      <c r="B61" s="61" t="s">
        <v>206</v>
      </c>
      <c r="C61" s="279" t="s">
        <v>665</v>
      </c>
      <c r="D61" s="67" t="s">
        <v>108</v>
      </c>
      <c r="E61" s="269"/>
      <c r="F61" s="13"/>
      <c r="G61" s="45"/>
      <c r="H61" s="258"/>
      <c r="I61" s="263"/>
      <c r="J61" s="314">
        <f>SUM(J1085)</f>
        <v>0</v>
      </c>
    </row>
    <row r="62" spans="1:11" ht="13.5" thickBot="1" x14ac:dyDescent="0.25">
      <c r="A62" s="42"/>
      <c r="B62" s="43"/>
      <c r="C62" s="17"/>
      <c r="D62" s="139"/>
      <c r="E62" s="391"/>
      <c r="F62" s="63"/>
      <c r="H62" s="305"/>
    </row>
    <row r="63" spans="1:11" s="146" customFormat="1" ht="17.25" thickBot="1" x14ac:dyDescent="0.25">
      <c r="A63" s="68" t="s">
        <v>803</v>
      </c>
      <c r="B63" s="54"/>
      <c r="C63" s="69"/>
      <c r="D63" s="55" t="s">
        <v>91</v>
      </c>
      <c r="E63" s="388"/>
      <c r="F63" s="56"/>
      <c r="G63" s="57"/>
      <c r="H63" s="306"/>
      <c r="I63" s="315"/>
      <c r="J63" s="316">
        <f>J58+J54+J46+J43+J37+J32+J29+J26+J21</f>
        <v>0</v>
      </c>
    </row>
    <row r="64" spans="1:11" s="30" customFormat="1" ht="15.75" x14ac:dyDescent="0.2">
      <c r="A64" s="42"/>
      <c r="B64" s="43"/>
      <c r="C64" s="70"/>
      <c r="D64" s="71"/>
      <c r="E64" s="385"/>
      <c r="F64" s="44"/>
      <c r="G64" s="45"/>
      <c r="H64" s="305"/>
      <c r="I64" s="263"/>
      <c r="J64" s="314"/>
    </row>
    <row r="65" spans="1:10" s="30" customFormat="1" ht="15.75" x14ac:dyDescent="0.2">
      <c r="A65" s="42"/>
      <c r="B65" s="43"/>
      <c r="C65" s="70"/>
      <c r="D65" s="72" t="s">
        <v>109</v>
      </c>
      <c r="E65" s="385"/>
      <c r="F65" s="44"/>
      <c r="G65" s="45"/>
      <c r="H65" s="305"/>
      <c r="I65" s="263"/>
      <c r="J65" s="314"/>
    </row>
    <row r="66" spans="1:10" s="30" customFormat="1" ht="42" x14ac:dyDescent="0.2">
      <c r="A66" s="42"/>
      <c r="B66" s="43"/>
      <c r="C66" s="70"/>
      <c r="D66" s="341" t="s">
        <v>809</v>
      </c>
      <c r="E66" s="385"/>
      <c r="F66" s="44"/>
      <c r="G66" s="45"/>
      <c r="H66" s="305"/>
      <c r="I66" s="263"/>
      <c r="J66" s="314"/>
    </row>
    <row r="67" spans="1:10" s="30" customFormat="1" ht="21" x14ac:dyDescent="0.2">
      <c r="A67" s="42"/>
      <c r="B67" s="43"/>
      <c r="C67" s="70"/>
      <c r="D67" s="181" t="s">
        <v>15</v>
      </c>
      <c r="E67" s="385"/>
      <c r="F67" s="44"/>
      <c r="G67" s="45"/>
      <c r="H67" s="305"/>
      <c r="I67" s="263"/>
      <c r="J67" s="314"/>
    </row>
    <row r="68" spans="1:10" s="30" customFormat="1" ht="15.75" x14ac:dyDescent="0.2">
      <c r="A68" s="42"/>
      <c r="B68" s="43"/>
      <c r="C68" s="70"/>
      <c r="D68" s="75"/>
      <c r="E68" s="385"/>
      <c r="F68" s="44"/>
      <c r="G68" s="45"/>
      <c r="H68" s="305"/>
      <c r="I68" s="263"/>
      <c r="J68" s="314"/>
    </row>
    <row r="69" spans="1:10" x14ac:dyDescent="0.2">
      <c r="A69" s="42"/>
      <c r="B69" s="43"/>
      <c r="C69" s="17"/>
      <c r="D69" s="76" t="s">
        <v>222</v>
      </c>
      <c r="E69" s="389"/>
      <c r="F69" s="77"/>
      <c r="H69" s="305"/>
    </row>
    <row r="70" spans="1:10" s="81" customFormat="1" ht="22.5" x14ac:dyDescent="0.2">
      <c r="A70" s="46"/>
      <c r="B70" s="47"/>
      <c r="C70" s="78"/>
      <c r="D70" s="79" t="s">
        <v>787</v>
      </c>
      <c r="E70" s="385"/>
      <c r="F70" s="80"/>
      <c r="G70" s="53"/>
      <c r="H70" s="305"/>
      <c r="I70" s="263"/>
      <c r="J70" s="314"/>
    </row>
    <row r="71" spans="1:10" s="81" customFormat="1" ht="21" x14ac:dyDescent="0.2">
      <c r="A71" s="46"/>
      <c r="B71" s="47"/>
      <c r="C71" s="78"/>
      <c r="D71" s="82" t="s">
        <v>686</v>
      </c>
      <c r="E71" s="385"/>
      <c r="F71" s="80"/>
      <c r="G71" s="53"/>
      <c r="H71" s="305"/>
      <c r="I71" s="263"/>
      <c r="J71" s="314"/>
    </row>
    <row r="72" spans="1:10" s="84" customFormat="1" ht="11.25" x14ac:dyDescent="0.2">
      <c r="A72" s="42"/>
      <c r="B72" s="43"/>
      <c r="C72" s="83"/>
      <c r="D72" s="73"/>
      <c r="E72" s="391"/>
      <c r="F72" s="63"/>
      <c r="G72" s="45"/>
      <c r="H72" s="305"/>
      <c r="I72" s="263"/>
      <c r="J72" s="314"/>
    </row>
    <row r="73" spans="1:10" x14ac:dyDescent="0.2">
      <c r="A73" s="42"/>
      <c r="B73" s="43"/>
      <c r="C73" s="17"/>
      <c r="D73" s="76" t="s">
        <v>223</v>
      </c>
      <c r="E73" s="389"/>
      <c r="F73" s="77"/>
      <c r="H73" s="305"/>
    </row>
    <row r="74" spans="1:10" s="84" customFormat="1" ht="11.25" x14ac:dyDescent="0.2">
      <c r="A74" s="42"/>
      <c r="B74" s="43"/>
      <c r="C74" s="83"/>
      <c r="D74" s="85" t="s">
        <v>36</v>
      </c>
      <c r="E74" s="391"/>
      <c r="F74" s="63"/>
      <c r="G74" s="45"/>
      <c r="H74" s="305"/>
      <c r="I74" s="263"/>
      <c r="J74" s="314"/>
    </row>
    <row r="75" spans="1:10" s="84" customFormat="1" ht="11.25" x14ac:dyDescent="0.2">
      <c r="A75" s="42"/>
      <c r="B75" s="43"/>
      <c r="C75" s="83"/>
      <c r="D75" s="85"/>
      <c r="E75" s="391"/>
      <c r="F75" s="63"/>
      <c r="G75" s="45"/>
      <c r="H75" s="305"/>
      <c r="I75" s="263"/>
      <c r="J75" s="314"/>
    </row>
    <row r="76" spans="1:10" s="84" customFormat="1" ht="45" x14ac:dyDescent="0.2">
      <c r="A76" s="42"/>
      <c r="B76" s="43"/>
      <c r="C76" s="83"/>
      <c r="D76" s="86" t="s">
        <v>272</v>
      </c>
      <c r="E76" s="391"/>
      <c r="F76" s="63"/>
      <c r="G76" s="45"/>
      <c r="H76" s="305"/>
      <c r="I76" s="263"/>
      <c r="J76" s="314"/>
    </row>
    <row r="77" spans="1:10" s="84" customFormat="1" ht="11.25" x14ac:dyDescent="0.2">
      <c r="A77" s="42"/>
      <c r="B77" s="43"/>
      <c r="C77" s="83"/>
      <c r="D77" s="85"/>
      <c r="E77" s="391"/>
      <c r="F77" s="63"/>
      <c r="G77" s="45"/>
      <c r="H77" s="305"/>
      <c r="I77" s="263"/>
      <c r="J77" s="314"/>
    </row>
    <row r="78" spans="1:10" s="84" customFormat="1" ht="33.75" x14ac:dyDescent="0.2">
      <c r="A78" s="42"/>
      <c r="B78" s="43"/>
      <c r="C78" s="83"/>
      <c r="D78" s="86" t="s">
        <v>37</v>
      </c>
      <c r="E78" s="391"/>
      <c r="F78" s="63"/>
      <c r="G78" s="45"/>
      <c r="H78" s="305"/>
      <c r="I78" s="263"/>
      <c r="J78" s="314"/>
    </row>
    <row r="79" spans="1:10" s="89" customFormat="1" ht="22.5" x14ac:dyDescent="0.2">
      <c r="A79" s="46"/>
      <c r="B79" s="47"/>
      <c r="C79" s="87"/>
      <c r="D79" s="73" t="s">
        <v>21</v>
      </c>
      <c r="E79" s="391"/>
      <c r="F79" s="88"/>
      <c r="G79" s="53"/>
      <c r="H79" s="305"/>
      <c r="I79" s="263"/>
      <c r="J79" s="314"/>
    </row>
    <row r="80" spans="1:10" s="84" customFormat="1" ht="22.5" x14ac:dyDescent="0.2">
      <c r="A80" s="42"/>
      <c r="B80" s="43"/>
      <c r="C80" s="83"/>
      <c r="D80" s="86" t="s">
        <v>22</v>
      </c>
      <c r="E80" s="391"/>
      <c r="F80" s="63"/>
      <c r="G80" s="45"/>
      <c r="H80" s="305"/>
      <c r="I80" s="263"/>
      <c r="J80" s="314"/>
    </row>
    <row r="81" spans="1:11" s="89" customFormat="1" ht="22.5" x14ac:dyDescent="0.2">
      <c r="A81" s="46"/>
      <c r="B81" s="47"/>
      <c r="C81" s="87"/>
      <c r="D81" s="73" t="s">
        <v>23</v>
      </c>
      <c r="E81" s="391"/>
      <c r="F81" s="88"/>
      <c r="G81" s="53"/>
      <c r="H81" s="305"/>
      <c r="I81" s="263"/>
      <c r="J81" s="314"/>
    </row>
    <row r="82" spans="1:11" s="84" customFormat="1" ht="11.25" x14ac:dyDescent="0.2">
      <c r="A82" s="42"/>
      <c r="B82" s="43"/>
      <c r="C82" s="83"/>
      <c r="D82" s="86" t="s">
        <v>106</v>
      </c>
      <c r="E82" s="391"/>
      <c r="F82" s="63"/>
      <c r="G82" s="45"/>
      <c r="H82" s="305"/>
      <c r="I82" s="263"/>
      <c r="J82" s="314"/>
    </row>
    <row r="83" spans="1:11" s="89" customFormat="1" ht="11.25" x14ac:dyDescent="0.2">
      <c r="A83" s="46"/>
      <c r="B83" s="47"/>
      <c r="C83" s="87"/>
      <c r="D83" s="73" t="s">
        <v>107</v>
      </c>
      <c r="E83" s="391"/>
      <c r="F83" s="88"/>
      <c r="G83" s="53"/>
      <c r="H83" s="305"/>
      <c r="I83" s="263"/>
      <c r="J83" s="314"/>
    </row>
    <row r="84" spans="1:11" s="84" customFormat="1" ht="45" x14ac:dyDescent="0.2">
      <c r="A84" s="42"/>
      <c r="B84" s="43"/>
      <c r="C84" s="83"/>
      <c r="D84" s="90" t="s">
        <v>19</v>
      </c>
      <c r="E84" s="391"/>
      <c r="F84" s="63"/>
      <c r="G84" s="45"/>
      <c r="H84" s="305"/>
      <c r="I84" s="263"/>
      <c r="J84" s="314"/>
    </row>
    <row r="85" spans="1:11" s="89" customFormat="1" ht="11.25" x14ac:dyDescent="0.2">
      <c r="A85" s="46"/>
      <c r="B85" s="47"/>
      <c r="C85" s="87"/>
      <c r="D85" s="74" t="s">
        <v>20</v>
      </c>
      <c r="E85" s="391"/>
      <c r="F85" s="88"/>
      <c r="G85" s="53"/>
      <c r="H85" s="305"/>
      <c r="I85" s="263"/>
      <c r="J85" s="314"/>
    </row>
    <row r="86" spans="1:11" s="84" customFormat="1" ht="33.75" x14ac:dyDescent="0.2">
      <c r="A86" s="42"/>
      <c r="B86" s="43"/>
      <c r="C86" s="83"/>
      <c r="D86" s="86" t="s">
        <v>113</v>
      </c>
      <c r="E86" s="391"/>
      <c r="F86" s="63"/>
      <c r="G86" s="45"/>
      <c r="H86" s="305"/>
      <c r="I86" s="263"/>
      <c r="J86" s="314"/>
    </row>
    <row r="87" spans="1:11" s="89" customFormat="1" ht="33.75" x14ac:dyDescent="0.2">
      <c r="A87" s="46"/>
      <c r="B87" s="47"/>
      <c r="C87" s="87"/>
      <c r="D87" s="73" t="s">
        <v>114</v>
      </c>
      <c r="E87" s="391"/>
      <c r="F87" s="88"/>
      <c r="G87" s="53"/>
      <c r="H87" s="305"/>
      <c r="I87" s="263"/>
      <c r="J87" s="314"/>
    </row>
    <row r="88" spans="1:11" s="84" customFormat="1" ht="22.5" x14ac:dyDescent="0.2">
      <c r="A88" s="42"/>
      <c r="B88" s="43"/>
      <c r="C88" s="83"/>
      <c r="D88" s="86" t="s">
        <v>227</v>
      </c>
      <c r="E88" s="391"/>
      <c r="F88" s="63"/>
      <c r="G88" s="45"/>
      <c r="H88" s="305"/>
      <c r="I88" s="263"/>
      <c r="J88" s="314"/>
    </row>
    <row r="89" spans="1:11" s="89" customFormat="1" ht="22.5" x14ac:dyDescent="0.2">
      <c r="A89" s="46"/>
      <c r="B89" s="47"/>
      <c r="C89" s="87"/>
      <c r="D89" s="73" t="s">
        <v>228</v>
      </c>
      <c r="E89" s="391"/>
      <c r="F89" s="88"/>
      <c r="G89" s="53"/>
      <c r="H89" s="305"/>
      <c r="I89" s="263"/>
      <c r="J89" s="314"/>
    </row>
    <row r="90" spans="1:11" s="84" customFormat="1" ht="22.5" x14ac:dyDescent="0.2">
      <c r="A90" s="42"/>
      <c r="B90" s="43"/>
      <c r="C90" s="83"/>
      <c r="D90" s="86" t="s">
        <v>136</v>
      </c>
      <c r="E90" s="391"/>
      <c r="F90" s="63"/>
      <c r="G90" s="45"/>
      <c r="H90" s="305"/>
      <c r="I90" s="263"/>
      <c r="J90" s="314"/>
    </row>
    <row r="91" spans="1:11" s="84" customFormat="1" ht="22.5" x14ac:dyDescent="0.2">
      <c r="A91" s="42"/>
      <c r="B91" s="43"/>
      <c r="C91" s="83"/>
      <c r="D91" s="73" t="s">
        <v>137</v>
      </c>
      <c r="E91" s="391"/>
      <c r="F91" s="63"/>
      <c r="G91" s="45"/>
      <c r="H91" s="305"/>
      <c r="I91" s="263"/>
      <c r="J91" s="314"/>
    </row>
    <row r="92" spans="1:11" s="84" customFormat="1" ht="22.5" x14ac:dyDescent="0.2">
      <c r="A92" s="42"/>
      <c r="B92" s="43"/>
      <c r="C92" s="83"/>
      <c r="D92" s="86" t="s">
        <v>82</v>
      </c>
      <c r="E92" s="391"/>
      <c r="F92" s="63"/>
      <c r="G92" s="45"/>
      <c r="H92" s="305"/>
      <c r="I92" s="263"/>
      <c r="J92" s="314"/>
    </row>
    <row r="93" spans="1:11" s="89" customFormat="1" ht="11.25" x14ac:dyDescent="0.2">
      <c r="A93" s="46"/>
      <c r="B93" s="47"/>
      <c r="C93" s="87"/>
      <c r="D93" s="86" t="s">
        <v>83</v>
      </c>
      <c r="E93" s="391"/>
      <c r="F93" s="88"/>
      <c r="G93" s="53"/>
      <c r="H93" s="305"/>
      <c r="I93" s="263"/>
      <c r="J93" s="314"/>
    </row>
    <row r="94" spans="1:11" s="89" customFormat="1" ht="12" thickBot="1" x14ac:dyDescent="0.25">
      <c r="A94" s="46"/>
      <c r="B94" s="47"/>
      <c r="C94" s="87"/>
      <c r="E94" s="391"/>
      <c r="F94" s="88"/>
      <c r="G94" s="53"/>
      <c r="H94" s="305"/>
      <c r="I94" s="263"/>
      <c r="J94" s="314"/>
    </row>
    <row r="95" spans="1:11" s="95" customFormat="1" ht="15" x14ac:dyDescent="0.2">
      <c r="A95" s="327" t="s">
        <v>203</v>
      </c>
      <c r="B95" s="328"/>
      <c r="C95" s="329" t="s">
        <v>684</v>
      </c>
      <c r="D95" s="330" t="s">
        <v>205</v>
      </c>
      <c r="E95" s="393"/>
      <c r="F95" s="331"/>
      <c r="G95" s="332"/>
      <c r="H95" s="333"/>
      <c r="I95" s="332"/>
      <c r="J95" s="334"/>
      <c r="K95" s="286"/>
    </row>
    <row r="96" spans="1:11" s="533" customFormat="1" ht="15.75" customHeight="1" x14ac:dyDescent="0.2">
      <c r="A96" s="335"/>
      <c r="B96" s="336"/>
      <c r="C96" s="526"/>
      <c r="D96" s="527"/>
      <c r="E96" s="528"/>
      <c r="F96" s="529"/>
      <c r="G96" s="372"/>
      <c r="H96" s="530"/>
      <c r="I96" s="372"/>
      <c r="J96" s="531"/>
      <c r="K96" s="532"/>
    </row>
    <row r="97" spans="1:10" s="499" customFormat="1" ht="12.75" customHeight="1" x14ac:dyDescent="0.2">
      <c r="A97" s="492" t="s">
        <v>203</v>
      </c>
      <c r="B97" s="493" t="s">
        <v>203</v>
      </c>
      <c r="C97" s="494" t="s">
        <v>665</v>
      </c>
      <c r="D97" s="495" t="s">
        <v>716</v>
      </c>
      <c r="E97" s="496"/>
      <c r="F97" s="511"/>
      <c r="G97" s="497"/>
      <c r="H97" s="498"/>
      <c r="I97" s="497"/>
      <c r="J97" s="740"/>
    </row>
    <row r="98" spans="1:10" s="510" customFormat="1" x14ac:dyDescent="0.2">
      <c r="A98" s="491"/>
      <c r="B98" s="449"/>
      <c r="C98" s="347"/>
      <c r="D98" s="512"/>
      <c r="E98" s="269"/>
      <c r="F98" s="500"/>
      <c r="G98" s="263"/>
      <c r="H98" s="258"/>
      <c r="I98" s="263"/>
      <c r="J98" s="741"/>
    </row>
    <row r="99" spans="1:10" s="510" customFormat="1" x14ac:dyDescent="0.2">
      <c r="A99" s="335" t="s">
        <v>203</v>
      </c>
      <c r="B99" s="336" t="s">
        <v>203</v>
      </c>
      <c r="C99" s="466" t="s">
        <v>800</v>
      </c>
      <c r="D99" s="742" t="s">
        <v>717</v>
      </c>
      <c r="E99" s="269"/>
      <c r="F99" s="743"/>
      <c r="G99" s="263"/>
      <c r="H99" s="258"/>
      <c r="I99" s="263"/>
      <c r="J99" s="741"/>
    </row>
    <row r="100" spans="1:10" s="510" customFormat="1" ht="22.5" x14ac:dyDescent="0.2">
      <c r="A100" s="449"/>
      <c r="B100" s="449"/>
      <c r="C100" s="347"/>
      <c r="D100" s="355" t="s">
        <v>804</v>
      </c>
      <c r="E100" s="269"/>
      <c r="F100" s="743"/>
      <c r="G100" s="263"/>
      <c r="H100" s="258"/>
      <c r="I100" s="263"/>
      <c r="J100" s="741"/>
    </row>
    <row r="101" spans="1:10" s="510" customFormat="1" ht="22.5" x14ac:dyDescent="0.2">
      <c r="A101" s="449"/>
      <c r="B101" s="449"/>
      <c r="C101" s="347"/>
      <c r="D101" s="355" t="s">
        <v>805</v>
      </c>
      <c r="E101" s="269"/>
      <c r="F101" s="743"/>
      <c r="G101" s="263"/>
      <c r="H101" s="258"/>
      <c r="I101" s="263"/>
      <c r="J101" s="741"/>
    </row>
    <row r="102" spans="1:10" s="510" customFormat="1" x14ac:dyDescent="0.2">
      <c r="A102" s="449"/>
      <c r="B102" s="449"/>
      <c r="C102" s="347"/>
      <c r="D102" s="512"/>
      <c r="E102" s="269"/>
      <c r="F102" s="743"/>
      <c r="G102" s="263"/>
      <c r="H102" s="258"/>
      <c r="I102" s="263"/>
      <c r="J102" s="741"/>
    </row>
    <row r="103" spans="1:10" s="510" customFormat="1" x14ac:dyDescent="0.2">
      <c r="A103" s="335" t="s">
        <v>203</v>
      </c>
      <c r="B103" s="745" t="s">
        <v>203</v>
      </c>
      <c r="C103" s="373" t="s">
        <v>203</v>
      </c>
      <c r="D103" s="746" t="s">
        <v>718</v>
      </c>
      <c r="E103" s="747">
        <v>1</v>
      </c>
      <c r="F103" s="743" t="s">
        <v>719</v>
      </c>
      <c r="G103" s="263"/>
      <c r="H103" s="258"/>
      <c r="I103" s="263">
        <f>IF(ISBLANK(E103),"",G103+H103)</f>
        <v>0</v>
      </c>
      <c r="J103" s="741">
        <f>IF(ISBLANK(E103),"",E103*I103)</f>
        <v>0</v>
      </c>
    </row>
    <row r="104" spans="1:10" s="510" customFormat="1" ht="22.5" x14ac:dyDescent="0.2">
      <c r="A104" s="748"/>
      <c r="B104" s="336"/>
      <c r="C104" s="373"/>
      <c r="D104" s="749" t="s">
        <v>720</v>
      </c>
      <c r="E104" s="747"/>
      <c r="F104" s="743"/>
      <c r="G104" s="263"/>
      <c r="H104" s="258"/>
      <c r="I104" s="263" t="str">
        <f t="shared" ref="I104:I118" si="0">IF(ISBLANK(E104),"",G104+H104)</f>
        <v/>
      </c>
      <c r="J104" s="741" t="str">
        <f t="shared" ref="J104:J118" si="1">IF(ISBLANK(E104),"",E104*I104)</f>
        <v/>
      </c>
    </row>
    <row r="105" spans="1:10" s="510" customFormat="1" x14ac:dyDescent="0.2">
      <c r="A105" s="335" t="s">
        <v>203</v>
      </c>
      <c r="B105" s="336" t="s">
        <v>203</v>
      </c>
      <c r="C105" s="373" t="s">
        <v>204</v>
      </c>
      <c r="D105" s="750" t="s">
        <v>721</v>
      </c>
      <c r="E105" s="747">
        <v>0</v>
      </c>
      <c r="F105" s="743" t="s">
        <v>261</v>
      </c>
      <c r="G105" s="263"/>
      <c r="H105" s="258"/>
      <c r="I105" s="263">
        <f t="shared" si="0"/>
        <v>0</v>
      </c>
      <c r="J105" s="741">
        <f t="shared" si="1"/>
        <v>0</v>
      </c>
    </row>
    <row r="106" spans="1:10" s="510" customFormat="1" x14ac:dyDescent="0.2">
      <c r="A106" s="748"/>
      <c r="B106" s="336"/>
      <c r="C106" s="373"/>
      <c r="D106" s="751" t="s">
        <v>722</v>
      </c>
      <c r="E106" s="747"/>
      <c r="F106" s="743"/>
      <c r="G106" s="263"/>
      <c r="H106" s="258"/>
      <c r="I106" s="263" t="str">
        <f t="shared" si="0"/>
        <v/>
      </c>
      <c r="J106" s="741" t="str">
        <f t="shared" si="1"/>
        <v/>
      </c>
    </row>
    <row r="107" spans="1:10" s="510" customFormat="1" ht="22.5" x14ac:dyDescent="0.2">
      <c r="A107" s="748"/>
      <c r="B107" s="336"/>
      <c r="C107" s="373"/>
      <c r="D107" s="752" t="s">
        <v>723</v>
      </c>
      <c r="E107" s="747"/>
      <c r="F107" s="743"/>
      <c r="G107" s="263"/>
      <c r="H107" s="258"/>
      <c r="I107" s="263" t="str">
        <f t="shared" si="0"/>
        <v/>
      </c>
      <c r="J107" s="741" t="str">
        <f t="shared" si="1"/>
        <v/>
      </c>
    </row>
    <row r="108" spans="1:10" s="510" customFormat="1" ht="22.5" x14ac:dyDescent="0.2">
      <c r="A108" s="748"/>
      <c r="B108" s="336"/>
      <c r="C108" s="373"/>
      <c r="D108" s="752" t="s">
        <v>724</v>
      </c>
      <c r="E108" s="747"/>
      <c r="F108" s="743"/>
      <c r="G108" s="263"/>
      <c r="H108" s="258"/>
      <c r="I108" s="263" t="str">
        <f t="shared" si="0"/>
        <v/>
      </c>
      <c r="J108" s="741" t="str">
        <f t="shared" si="1"/>
        <v/>
      </c>
    </row>
    <row r="109" spans="1:10" s="510" customFormat="1" x14ac:dyDescent="0.2">
      <c r="A109" s="748"/>
      <c r="B109" s="336"/>
      <c r="C109" s="373"/>
      <c r="D109" s="752" t="s">
        <v>725</v>
      </c>
      <c r="E109" s="747"/>
      <c r="F109" s="743"/>
      <c r="G109" s="263"/>
      <c r="H109" s="258"/>
      <c r="I109" s="263" t="str">
        <f t="shared" si="0"/>
        <v/>
      </c>
      <c r="J109" s="741" t="str">
        <f t="shared" si="1"/>
        <v/>
      </c>
    </row>
    <row r="110" spans="1:10" s="510" customFormat="1" x14ac:dyDescent="0.2">
      <c r="A110" s="335" t="s">
        <v>203</v>
      </c>
      <c r="B110" s="336" t="s">
        <v>203</v>
      </c>
      <c r="C110" s="373" t="s">
        <v>206</v>
      </c>
      <c r="D110" s="746" t="s">
        <v>726</v>
      </c>
      <c r="E110" s="747">
        <v>0</v>
      </c>
      <c r="F110" s="743" t="s">
        <v>261</v>
      </c>
      <c r="G110" s="263"/>
      <c r="H110" s="258"/>
      <c r="I110" s="263">
        <f t="shared" si="0"/>
        <v>0</v>
      </c>
      <c r="J110" s="741">
        <f t="shared" si="1"/>
        <v>0</v>
      </c>
    </row>
    <row r="111" spans="1:10" s="510" customFormat="1" ht="22.5" x14ac:dyDescent="0.2">
      <c r="A111" s="748"/>
      <c r="B111" s="336"/>
      <c r="C111" s="373"/>
      <c r="D111" s="355" t="s">
        <v>727</v>
      </c>
      <c r="E111" s="747"/>
      <c r="F111" s="743"/>
      <c r="G111" s="263"/>
      <c r="H111" s="258"/>
      <c r="I111" s="263" t="str">
        <f t="shared" si="0"/>
        <v/>
      </c>
      <c r="J111" s="741" t="str">
        <f t="shared" si="1"/>
        <v/>
      </c>
    </row>
    <row r="112" spans="1:10" s="510" customFormat="1" ht="22.5" x14ac:dyDescent="0.2">
      <c r="A112" s="748"/>
      <c r="B112" s="336"/>
      <c r="C112" s="373"/>
      <c r="D112" s="749" t="s">
        <v>728</v>
      </c>
      <c r="E112" s="747"/>
      <c r="F112" s="743"/>
      <c r="G112" s="263"/>
      <c r="H112" s="258"/>
      <c r="I112" s="263" t="str">
        <f t="shared" si="0"/>
        <v/>
      </c>
      <c r="J112" s="741" t="str">
        <f t="shared" si="1"/>
        <v/>
      </c>
    </row>
    <row r="113" spans="1:10" s="510" customFormat="1" ht="22.5" x14ac:dyDescent="0.2">
      <c r="A113" s="748"/>
      <c r="B113" s="336"/>
      <c r="C113" s="373"/>
      <c r="D113" s="749" t="s">
        <v>729</v>
      </c>
      <c r="E113" s="747"/>
      <c r="F113" s="743"/>
      <c r="G113" s="263"/>
      <c r="H113" s="258"/>
      <c r="I113" s="263" t="str">
        <f t="shared" si="0"/>
        <v/>
      </c>
      <c r="J113" s="741" t="str">
        <f t="shared" si="1"/>
        <v/>
      </c>
    </row>
    <row r="114" spans="1:10" s="510" customFormat="1" x14ac:dyDescent="0.2">
      <c r="A114" s="748"/>
      <c r="B114" s="336"/>
      <c r="C114" s="373"/>
      <c r="D114" s="749" t="s">
        <v>730</v>
      </c>
      <c r="E114" s="747"/>
      <c r="F114" s="743"/>
      <c r="G114" s="263"/>
      <c r="H114" s="258"/>
      <c r="I114" s="263" t="str">
        <f t="shared" si="0"/>
        <v/>
      </c>
      <c r="J114" s="741" t="str">
        <f t="shared" si="1"/>
        <v/>
      </c>
    </row>
    <row r="115" spans="1:10" s="510" customFormat="1" x14ac:dyDescent="0.2">
      <c r="A115" s="335" t="s">
        <v>203</v>
      </c>
      <c r="B115" s="336" t="s">
        <v>203</v>
      </c>
      <c r="C115" s="373" t="s">
        <v>208</v>
      </c>
      <c r="D115" s="754" t="s">
        <v>262</v>
      </c>
      <c r="E115" s="755">
        <v>50</v>
      </c>
      <c r="F115" s="756" t="s">
        <v>261</v>
      </c>
      <c r="G115" s="263"/>
      <c r="H115" s="258"/>
      <c r="I115" s="263">
        <f t="shared" si="0"/>
        <v>0</v>
      </c>
      <c r="J115" s="741">
        <f t="shared" si="1"/>
        <v>0</v>
      </c>
    </row>
    <row r="116" spans="1:10" s="510" customFormat="1" ht="33.75" x14ac:dyDescent="0.2">
      <c r="A116" s="748"/>
      <c r="B116" s="336"/>
      <c r="C116" s="373"/>
      <c r="D116" s="757" t="s">
        <v>263</v>
      </c>
      <c r="E116" s="753"/>
      <c r="F116" s="756"/>
      <c r="G116" s="263"/>
      <c r="H116" s="258"/>
      <c r="I116" s="263" t="str">
        <f t="shared" si="0"/>
        <v/>
      </c>
      <c r="J116" s="741" t="str">
        <f t="shared" si="1"/>
        <v/>
      </c>
    </row>
    <row r="117" spans="1:10" s="510" customFormat="1" x14ac:dyDescent="0.2">
      <c r="A117" s="335" t="s">
        <v>203</v>
      </c>
      <c r="B117" s="336" t="s">
        <v>203</v>
      </c>
      <c r="C117" s="373" t="s">
        <v>209</v>
      </c>
      <c r="D117" s="754" t="s">
        <v>806</v>
      </c>
      <c r="E117" s="755">
        <f>18*0.2</f>
        <v>3.6</v>
      </c>
      <c r="F117" s="756" t="s">
        <v>261</v>
      </c>
      <c r="G117" s="263"/>
      <c r="H117" s="258"/>
      <c r="I117" s="263">
        <f t="shared" si="0"/>
        <v>0</v>
      </c>
      <c r="J117" s="741">
        <f t="shared" si="1"/>
        <v>0</v>
      </c>
    </row>
    <row r="118" spans="1:10" s="510" customFormat="1" x14ac:dyDescent="0.2">
      <c r="A118" s="748"/>
      <c r="B118" s="336"/>
      <c r="C118" s="373"/>
      <c r="D118" s="757" t="s">
        <v>807</v>
      </c>
      <c r="E118" s="753"/>
      <c r="F118" s="756"/>
      <c r="G118" s="263"/>
      <c r="H118" s="258"/>
      <c r="I118" s="263" t="str">
        <f t="shared" si="0"/>
        <v/>
      </c>
      <c r="J118" s="741" t="str">
        <f t="shared" si="1"/>
        <v/>
      </c>
    </row>
    <row r="119" spans="1:10" s="510" customFormat="1" ht="13.5" thickBot="1" x14ac:dyDescent="0.25">
      <c r="A119" s="491"/>
      <c r="B119" s="449"/>
      <c r="C119" s="347"/>
      <c r="D119" s="512"/>
      <c r="E119" s="269"/>
      <c r="F119" s="500"/>
      <c r="G119" s="263"/>
      <c r="H119" s="258"/>
      <c r="I119" s="263"/>
      <c r="J119" s="741"/>
    </row>
    <row r="120" spans="1:10" s="509" customFormat="1" ht="13.5" thickBot="1" x14ac:dyDescent="0.25">
      <c r="A120" s="502" t="s">
        <v>203</v>
      </c>
      <c r="B120" s="503" t="s">
        <v>203</v>
      </c>
      <c r="C120" s="110" t="s">
        <v>494</v>
      </c>
      <c r="D120" s="504" t="s">
        <v>731</v>
      </c>
      <c r="E120" s="505"/>
      <c r="F120" s="506"/>
      <c r="G120" s="507"/>
      <c r="H120" s="508"/>
      <c r="I120" s="507"/>
      <c r="J120" s="758">
        <f>SUM(J106:J118)</f>
        <v>0</v>
      </c>
    </row>
    <row r="121" spans="1:10" s="510" customFormat="1" x14ac:dyDescent="0.2">
      <c r="A121" s="491"/>
      <c r="B121" s="449"/>
      <c r="C121" s="347"/>
      <c r="D121" s="512"/>
      <c r="E121" s="269"/>
      <c r="F121" s="500"/>
      <c r="G121" s="263"/>
      <c r="H121" s="258"/>
      <c r="I121" s="263"/>
      <c r="J121" s="741"/>
    </row>
    <row r="122" spans="1:10" s="499" customFormat="1" ht="12.75" customHeight="1" x14ac:dyDescent="0.2">
      <c r="A122" s="492" t="s">
        <v>203</v>
      </c>
      <c r="B122" s="493" t="s">
        <v>204</v>
      </c>
      <c r="C122" s="494" t="s">
        <v>665</v>
      </c>
      <c r="D122" s="495" t="s">
        <v>732</v>
      </c>
      <c r="E122" s="496"/>
      <c r="F122" s="511"/>
      <c r="G122" s="497"/>
      <c r="H122" s="498"/>
      <c r="I122" s="497"/>
      <c r="J122" s="740"/>
    </row>
    <row r="123" spans="1:10" s="510" customFormat="1" x14ac:dyDescent="0.2">
      <c r="A123" s="491"/>
      <c r="B123" s="449"/>
      <c r="C123" s="347"/>
      <c r="D123" s="512"/>
      <c r="E123" s="269"/>
      <c r="F123" s="500"/>
      <c r="G123" s="263"/>
      <c r="H123" s="258"/>
      <c r="I123" s="263"/>
      <c r="J123" s="741"/>
    </row>
    <row r="124" spans="1:10" s="510" customFormat="1" x14ac:dyDescent="0.2">
      <c r="A124" s="335" t="s">
        <v>203</v>
      </c>
      <c r="B124" s="745" t="s">
        <v>204</v>
      </c>
      <c r="C124" s="373" t="s">
        <v>203</v>
      </c>
      <c r="D124" s="746" t="s">
        <v>287</v>
      </c>
      <c r="E124" s="747">
        <f>(1.4*1.4*4 + 6.2*2.7)*0.05</f>
        <v>1.2290000000000001</v>
      </c>
      <c r="F124" s="743" t="s">
        <v>261</v>
      </c>
      <c r="G124" s="263"/>
      <c r="H124" s="258"/>
      <c r="I124" s="263">
        <f>IF(ISBLANK(E124),"",G124+H124)</f>
        <v>0</v>
      </c>
      <c r="J124" s="741">
        <f>IF(ISBLANK(E124),"",E124*I124)</f>
        <v>0</v>
      </c>
    </row>
    <row r="125" spans="1:10" s="510" customFormat="1" ht="33.75" x14ac:dyDescent="0.2">
      <c r="A125" s="748"/>
      <c r="B125" s="336"/>
      <c r="C125" s="373"/>
      <c r="D125" s="749" t="s">
        <v>733</v>
      </c>
      <c r="E125" s="747"/>
      <c r="F125" s="743"/>
      <c r="G125" s="263"/>
      <c r="H125" s="258"/>
      <c r="I125" s="263" t="str">
        <f t="shared" ref="I125:I157" si="2">IF(ISBLANK(E125),"",G125+H125)</f>
        <v/>
      </c>
      <c r="J125" s="741" t="str">
        <f t="shared" ref="J125:J157" si="3">IF(ISBLANK(E125),"",E125*I125)</f>
        <v/>
      </c>
    </row>
    <row r="126" spans="1:10" s="510" customFormat="1" x14ac:dyDescent="0.2">
      <c r="A126" s="748"/>
      <c r="B126" s="336"/>
      <c r="C126" s="373"/>
      <c r="D126" s="749" t="s">
        <v>264</v>
      </c>
      <c r="E126" s="747"/>
      <c r="F126" s="743"/>
      <c r="G126" s="263"/>
      <c r="H126" s="258"/>
      <c r="I126" s="263" t="str">
        <f t="shared" si="2"/>
        <v/>
      </c>
      <c r="J126" s="741" t="str">
        <f t="shared" si="3"/>
        <v/>
      </c>
    </row>
    <row r="127" spans="1:10" s="510" customFormat="1" x14ac:dyDescent="0.2">
      <c r="A127" s="748"/>
      <c r="B127" s="336"/>
      <c r="C127" s="373"/>
      <c r="D127" s="749" t="s">
        <v>265</v>
      </c>
      <c r="E127" s="747"/>
      <c r="F127" s="743"/>
      <c r="G127" s="263"/>
      <c r="H127" s="258"/>
      <c r="I127" s="263" t="str">
        <f t="shared" si="2"/>
        <v/>
      </c>
      <c r="J127" s="741" t="str">
        <f t="shared" si="3"/>
        <v/>
      </c>
    </row>
    <row r="128" spans="1:10" s="510" customFormat="1" x14ac:dyDescent="0.2">
      <c r="A128" s="335"/>
      <c r="B128" s="745"/>
      <c r="C128" s="373"/>
      <c r="D128" s="749" t="s">
        <v>734</v>
      </c>
      <c r="E128" s="747"/>
      <c r="F128" s="743"/>
      <c r="G128" s="263"/>
      <c r="H128" s="258"/>
      <c r="I128" s="263" t="str">
        <f t="shared" si="2"/>
        <v/>
      </c>
      <c r="J128" s="741" t="str">
        <f t="shared" si="3"/>
        <v/>
      </c>
    </row>
    <row r="129" spans="1:10" s="510" customFormat="1" x14ac:dyDescent="0.2">
      <c r="A129" s="335" t="s">
        <v>203</v>
      </c>
      <c r="B129" s="745" t="s">
        <v>204</v>
      </c>
      <c r="C129" s="373" t="s">
        <v>204</v>
      </c>
      <c r="D129" s="746" t="s">
        <v>735</v>
      </c>
      <c r="E129" s="747"/>
      <c r="F129" s="743"/>
      <c r="G129" s="263"/>
      <c r="H129" s="258"/>
      <c r="I129" s="263" t="str">
        <f t="shared" si="2"/>
        <v/>
      </c>
      <c r="J129" s="741" t="str">
        <f t="shared" si="3"/>
        <v/>
      </c>
    </row>
    <row r="130" spans="1:10" s="510" customFormat="1" ht="22.5" x14ac:dyDescent="0.2">
      <c r="A130" s="748"/>
      <c r="B130" s="336"/>
      <c r="C130" s="373"/>
      <c r="D130" s="355" t="s">
        <v>736</v>
      </c>
      <c r="E130" s="747"/>
      <c r="F130" s="743"/>
      <c r="G130" s="263"/>
      <c r="H130" s="258"/>
      <c r="I130" s="263" t="str">
        <f t="shared" si="2"/>
        <v/>
      </c>
      <c r="J130" s="741" t="str">
        <f t="shared" si="3"/>
        <v/>
      </c>
    </row>
    <row r="131" spans="1:10" s="510" customFormat="1" x14ac:dyDescent="0.2">
      <c r="A131" s="748"/>
      <c r="B131" s="336"/>
      <c r="C131" s="373"/>
      <c r="D131" s="749" t="s">
        <v>737</v>
      </c>
      <c r="E131" s="747"/>
      <c r="F131" s="743"/>
      <c r="G131" s="263"/>
      <c r="H131" s="258"/>
      <c r="I131" s="263" t="str">
        <f t="shared" si="2"/>
        <v/>
      </c>
      <c r="J131" s="741" t="str">
        <f t="shared" si="3"/>
        <v/>
      </c>
    </row>
    <row r="132" spans="1:10" s="510" customFormat="1" x14ac:dyDescent="0.2">
      <c r="A132" s="748"/>
      <c r="B132" s="336"/>
      <c r="C132" s="373"/>
      <c r="D132" s="749" t="s">
        <v>738</v>
      </c>
      <c r="E132" s="747"/>
      <c r="F132" s="743"/>
      <c r="G132" s="263"/>
      <c r="H132" s="258"/>
      <c r="I132" s="263" t="str">
        <f t="shared" si="2"/>
        <v/>
      </c>
      <c r="J132" s="741" t="str">
        <f t="shared" si="3"/>
        <v/>
      </c>
    </row>
    <row r="133" spans="1:10" s="510" customFormat="1" x14ac:dyDescent="0.2">
      <c r="A133" s="748"/>
      <c r="B133" s="336"/>
      <c r="C133" s="373"/>
      <c r="D133" s="749" t="s">
        <v>739</v>
      </c>
      <c r="E133" s="747"/>
      <c r="F133" s="743"/>
      <c r="G133" s="263"/>
      <c r="H133" s="258"/>
      <c r="I133" s="263" t="str">
        <f t="shared" si="2"/>
        <v/>
      </c>
      <c r="J133" s="741" t="str">
        <f t="shared" si="3"/>
        <v/>
      </c>
    </row>
    <row r="134" spans="1:10" s="510" customFormat="1" x14ac:dyDescent="0.2">
      <c r="A134" s="335" t="s">
        <v>203</v>
      </c>
      <c r="B134" s="745" t="s">
        <v>204</v>
      </c>
      <c r="C134" s="373" t="s">
        <v>192</v>
      </c>
      <c r="D134" s="749" t="s">
        <v>740</v>
      </c>
      <c r="E134" s="747">
        <f>4*1.2*1.2*0.7</f>
        <v>4.032</v>
      </c>
      <c r="F134" s="743" t="s">
        <v>261</v>
      </c>
      <c r="G134" s="263"/>
      <c r="H134" s="258"/>
      <c r="I134" s="263">
        <f t="shared" si="2"/>
        <v>0</v>
      </c>
      <c r="J134" s="741">
        <f t="shared" si="3"/>
        <v>0</v>
      </c>
    </row>
    <row r="135" spans="1:10" s="510" customFormat="1" x14ac:dyDescent="0.2">
      <c r="A135" s="335" t="s">
        <v>203</v>
      </c>
      <c r="B135" s="745" t="s">
        <v>204</v>
      </c>
      <c r="C135" s="373" t="s">
        <v>161</v>
      </c>
      <c r="D135" s="355" t="s">
        <v>741</v>
      </c>
      <c r="E135" s="747">
        <v>0.35</v>
      </c>
      <c r="F135" s="743" t="s">
        <v>68</v>
      </c>
      <c r="G135" s="263"/>
      <c r="H135" s="258"/>
      <c r="I135" s="263">
        <f t="shared" si="2"/>
        <v>0</v>
      </c>
      <c r="J135" s="741">
        <f t="shared" si="3"/>
        <v>0</v>
      </c>
    </row>
    <row r="136" spans="1:10" s="510" customFormat="1" x14ac:dyDescent="0.2">
      <c r="A136" s="335" t="s">
        <v>203</v>
      </c>
      <c r="B136" s="745" t="s">
        <v>204</v>
      </c>
      <c r="C136" s="373" t="s">
        <v>84</v>
      </c>
      <c r="D136" s="355" t="s">
        <v>266</v>
      </c>
      <c r="E136" s="747">
        <f>4*4*1.2*0.7</f>
        <v>13.44</v>
      </c>
      <c r="F136" s="743" t="s">
        <v>193</v>
      </c>
      <c r="G136" s="263"/>
      <c r="H136" s="258"/>
      <c r="I136" s="263">
        <f t="shared" si="2"/>
        <v>0</v>
      </c>
      <c r="J136" s="741">
        <f t="shared" si="3"/>
        <v>0</v>
      </c>
    </row>
    <row r="137" spans="1:10" s="510" customFormat="1" x14ac:dyDescent="0.2">
      <c r="A137" s="335" t="s">
        <v>203</v>
      </c>
      <c r="B137" s="745" t="s">
        <v>204</v>
      </c>
      <c r="C137" s="373" t="s">
        <v>742</v>
      </c>
      <c r="D137" s="355" t="s">
        <v>743</v>
      </c>
      <c r="E137" s="747">
        <v>4</v>
      </c>
      <c r="F137" s="743" t="s">
        <v>140</v>
      </c>
      <c r="G137" s="263"/>
      <c r="H137" s="258"/>
      <c r="I137" s="263">
        <f t="shared" si="2"/>
        <v>0</v>
      </c>
      <c r="J137" s="741">
        <f t="shared" si="3"/>
        <v>0</v>
      </c>
    </row>
    <row r="138" spans="1:10" s="510" customFormat="1" x14ac:dyDescent="0.2">
      <c r="A138" s="335" t="s">
        <v>203</v>
      </c>
      <c r="B138" s="745" t="s">
        <v>204</v>
      </c>
      <c r="C138" s="373" t="s">
        <v>206</v>
      </c>
      <c r="D138" s="746" t="s">
        <v>744</v>
      </c>
      <c r="E138" s="747"/>
      <c r="F138" s="743"/>
      <c r="G138" s="263"/>
      <c r="H138" s="258"/>
      <c r="I138" s="263" t="str">
        <f t="shared" si="2"/>
        <v/>
      </c>
      <c r="J138" s="741" t="str">
        <f t="shared" si="3"/>
        <v/>
      </c>
    </row>
    <row r="139" spans="1:10" s="510" customFormat="1" ht="22.5" x14ac:dyDescent="0.2">
      <c r="A139" s="335"/>
      <c r="B139" s="745"/>
      <c r="C139" s="373"/>
      <c r="D139" s="749" t="s">
        <v>745</v>
      </c>
      <c r="E139" s="747"/>
      <c r="F139" s="743"/>
      <c r="G139" s="263"/>
      <c r="H139" s="258"/>
      <c r="I139" s="263" t="str">
        <f t="shared" si="2"/>
        <v/>
      </c>
      <c r="J139" s="741" t="str">
        <f t="shared" si="3"/>
        <v/>
      </c>
    </row>
    <row r="140" spans="1:10" s="510" customFormat="1" x14ac:dyDescent="0.2">
      <c r="A140" s="335"/>
      <c r="B140" s="745"/>
      <c r="C140" s="373"/>
      <c r="D140" s="749" t="s">
        <v>738</v>
      </c>
      <c r="E140" s="747"/>
      <c r="F140" s="743"/>
      <c r="G140" s="263"/>
      <c r="H140" s="258"/>
      <c r="I140" s="263" t="str">
        <f t="shared" si="2"/>
        <v/>
      </c>
      <c r="J140" s="741" t="str">
        <f t="shared" si="3"/>
        <v/>
      </c>
    </row>
    <row r="141" spans="1:10" s="510" customFormat="1" x14ac:dyDescent="0.2">
      <c r="A141" s="335"/>
      <c r="B141" s="745"/>
      <c r="C141" s="373"/>
      <c r="D141" s="749" t="s">
        <v>739</v>
      </c>
      <c r="E141" s="747"/>
      <c r="F141" s="743"/>
      <c r="G141" s="263"/>
      <c r="H141" s="258"/>
      <c r="I141" s="263" t="str">
        <f t="shared" si="2"/>
        <v/>
      </c>
      <c r="J141" s="741" t="str">
        <f t="shared" si="3"/>
        <v/>
      </c>
    </row>
    <row r="142" spans="1:10" s="510" customFormat="1" x14ac:dyDescent="0.2">
      <c r="A142" s="335" t="s">
        <v>203</v>
      </c>
      <c r="B142" s="745" t="s">
        <v>204</v>
      </c>
      <c r="C142" s="373" t="s">
        <v>55</v>
      </c>
      <c r="D142" s="749" t="s">
        <v>740</v>
      </c>
      <c r="E142" s="747">
        <f>2*(4.83+2.32)*0.7*0.25</f>
        <v>2.5024999999999999</v>
      </c>
      <c r="F142" s="743" t="s">
        <v>261</v>
      </c>
      <c r="G142" s="263"/>
      <c r="H142" s="258"/>
      <c r="I142" s="263">
        <f t="shared" si="2"/>
        <v>0</v>
      </c>
      <c r="J142" s="741">
        <f t="shared" si="3"/>
        <v>0</v>
      </c>
    </row>
    <row r="143" spans="1:10" s="510" customFormat="1" x14ac:dyDescent="0.2">
      <c r="A143" s="335" t="s">
        <v>203</v>
      </c>
      <c r="B143" s="745" t="s">
        <v>204</v>
      </c>
      <c r="C143" s="373" t="s">
        <v>746</v>
      </c>
      <c r="D143" s="355" t="s">
        <v>741</v>
      </c>
      <c r="E143" s="747">
        <v>0.22</v>
      </c>
      <c r="F143" s="743" t="s">
        <v>68</v>
      </c>
      <c r="G143" s="263"/>
      <c r="H143" s="258"/>
      <c r="I143" s="263">
        <f t="shared" si="2"/>
        <v>0</v>
      </c>
      <c r="J143" s="741">
        <f t="shared" si="3"/>
        <v>0</v>
      </c>
    </row>
    <row r="144" spans="1:10" s="510" customFormat="1" x14ac:dyDescent="0.2">
      <c r="A144" s="335" t="s">
        <v>203</v>
      </c>
      <c r="B144" s="745" t="s">
        <v>204</v>
      </c>
      <c r="C144" s="373" t="s">
        <v>747</v>
      </c>
      <c r="D144" s="355" t="s">
        <v>266</v>
      </c>
      <c r="E144" s="747">
        <f>2*2*(4.83+2.32)*0.7</f>
        <v>20.02</v>
      </c>
      <c r="F144" s="743" t="s">
        <v>193</v>
      </c>
      <c r="G144" s="263"/>
      <c r="H144" s="258"/>
      <c r="I144" s="263">
        <f t="shared" si="2"/>
        <v>0</v>
      </c>
      <c r="J144" s="741">
        <f t="shared" si="3"/>
        <v>0</v>
      </c>
    </row>
    <row r="145" spans="1:10" s="510" customFormat="1" x14ac:dyDescent="0.2">
      <c r="A145" s="335" t="s">
        <v>203</v>
      </c>
      <c r="B145" s="745" t="s">
        <v>204</v>
      </c>
      <c r="C145" s="373" t="s">
        <v>208</v>
      </c>
      <c r="D145" s="746" t="s">
        <v>748</v>
      </c>
      <c r="E145" s="747">
        <v>0</v>
      </c>
      <c r="F145" s="759" t="s">
        <v>193</v>
      </c>
      <c r="G145" s="263"/>
      <c r="H145" s="305"/>
      <c r="I145" s="263">
        <f t="shared" si="2"/>
        <v>0</v>
      </c>
      <c r="J145" s="741">
        <f t="shared" si="3"/>
        <v>0</v>
      </c>
    </row>
    <row r="146" spans="1:10" s="510" customFormat="1" x14ac:dyDescent="0.2">
      <c r="A146" s="748"/>
      <c r="B146" s="336"/>
      <c r="C146" s="373"/>
      <c r="D146" s="744" t="s">
        <v>749</v>
      </c>
      <c r="E146" s="747"/>
      <c r="F146" s="759"/>
      <c r="G146" s="263"/>
      <c r="H146" s="258"/>
      <c r="I146" s="263" t="str">
        <f t="shared" si="2"/>
        <v/>
      </c>
      <c r="J146" s="741" t="str">
        <f t="shared" si="3"/>
        <v/>
      </c>
    </row>
    <row r="147" spans="1:10" s="510" customFormat="1" x14ac:dyDescent="0.2">
      <c r="A147" s="335" t="s">
        <v>203</v>
      </c>
      <c r="B147" s="745" t="s">
        <v>204</v>
      </c>
      <c r="C147" s="373" t="s">
        <v>209</v>
      </c>
      <c r="D147" s="746" t="s">
        <v>750</v>
      </c>
      <c r="E147" s="760">
        <v>2</v>
      </c>
      <c r="F147" s="761" t="s">
        <v>74</v>
      </c>
      <c r="G147" s="263"/>
      <c r="H147" s="258"/>
      <c r="I147" s="263">
        <f t="shared" si="2"/>
        <v>0</v>
      </c>
      <c r="J147" s="741">
        <f t="shared" si="3"/>
        <v>0</v>
      </c>
    </row>
    <row r="148" spans="1:10" s="510" customFormat="1" ht="22.5" x14ac:dyDescent="0.2">
      <c r="A148" s="748"/>
      <c r="B148" s="336"/>
      <c r="C148" s="373"/>
      <c r="D148" s="751" t="s">
        <v>751</v>
      </c>
      <c r="E148" s="747"/>
      <c r="F148" s="743"/>
      <c r="G148" s="263"/>
      <c r="H148" s="258"/>
      <c r="I148" s="263" t="str">
        <f t="shared" si="2"/>
        <v/>
      </c>
      <c r="J148" s="741" t="str">
        <f t="shared" si="3"/>
        <v/>
      </c>
    </row>
    <row r="149" spans="1:10" s="510" customFormat="1" x14ac:dyDescent="0.2">
      <c r="A149" s="762" t="s">
        <v>203</v>
      </c>
      <c r="B149" s="763" t="s">
        <v>204</v>
      </c>
      <c r="C149" s="373" t="s">
        <v>211</v>
      </c>
      <c r="D149" s="746" t="s">
        <v>267</v>
      </c>
      <c r="E149" s="747">
        <v>0</v>
      </c>
      <c r="F149" s="759" t="s">
        <v>68</v>
      </c>
      <c r="G149" s="263"/>
      <c r="H149" s="258"/>
      <c r="I149" s="263">
        <f t="shared" si="2"/>
        <v>0</v>
      </c>
      <c r="J149" s="741">
        <f t="shared" si="3"/>
        <v>0</v>
      </c>
    </row>
    <row r="150" spans="1:10" s="510" customFormat="1" x14ac:dyDescent="0.2">
      <c r="A150" s="762"/>
      <c r="B150" s="634"/>
      <c r="C150" s="373"/>
      <c r="D150" s="744" t="s">
        <v>752</v>
      </c>
      <c r="E150" s="747"/>
      <c r="F150" s="759"/>
      <c r="G150" s="263"/>
      <c r="H150" s="258"/>
      <c r="I150" s="263" t="str">
        <f t="shared" si="2"/>
        <v/>
      </c>
      <c r="J150" s="741" t="str">
        <f t="shared" si="3"/>
        <v/>
      </c>
    </row>
    <row r="151" spans="1:10" s="510" customFormat="1" x14ac:dyDescent="0.2">
      <c r="A151" s="762" t="s">
        <v>203</v>
      </c>
      <c r="B151" s="763" t="s">
        <v>204</v>
      </c>
      <c r="C151" s="373" t="s">
        <v>212</v>
      </c>
      <c r="D151" s="746" t="s">
        <v>753</v>
      </c>
      <c r="E151" s="747"/>
      <c r="F151" s="759"/>
      <c r="G151" s="263"/>
      <c r="H151" s="258"/>
      <c r="I151" s="263" t="str">
        <f t="shared" si="2"/>
        <v/>
      </c>
      <c r="J151" s="741" t="str">
        <f t="shared" si="3"/>
        <v/>
      </c>
    </row>
    <row r="152" spans="1:10" s="510" customFormat="1" ht="33.75" x14ac:dyDescent="0.2">
      <c r="A152" s="748"/>
      <c r="B152" s="336"/>
      <c r="C152" s="466"/>
      <c r="D152" s="749" t="s">
        <v>754</v>
      </c>
      <c r="E152" s="747"/>
      <c r="F152" s="743"/>
      <c r="G152" s="263"/>
      <c r="H152" s="305"/>
      <c r="I152" s="263" t="str">
        <f t="shared" si="2"/>
        <v/>
      </c>
      <c r="J152" s="741" t="str">
        <f t="shared" si="3"/>
        <v/>
      </c>
    </row>
    <row r="153" spans="1:10" s="510" customFormat="1" x14ac:dyDescent="0.2">
      <c r="A153" s="335" t="s">
        <v>203</v>
      </c>
      <c r="B153" s="745" t="s">
        <v>204</v>
      </c>
      <c r="C153" s="373" t="s">
        <v>476</v>
      </c>
      <c r="D153" s="749" t="s">
        <v>755</v>
      </c>
      <c r="E153" s="747">
        <f>16.4*0.15</f>
        <v>2.4599999999999995</v>
      </c>
      <c r="F153" s="743" t="s">
        <v>261</v>
      </c>
      <c r="G153" s="263"/>
      <c r="H153" s="189"/>
      <c r="I153" s="263">
        <f t="shared" si="2"/>
        <v>0</v>
      </c>
      <c r="J153" s="741">
        <f t="shared" si="3"/>
        <v>0</v>
      </c>
    </row>
    <row r="154" spans="1:10" s="510" customFormat="1" x14ac:dyDescent="0.2">
      <c r="A154" s="335" t="s">
        <v>203</v>
      </c>
      <c r="B154" s="745" t="s">
        <v>204</v>
      </c>
      <c r="C154" s="373" t="s">
        <v>756</v>
      </c>
      <c r="D154" s="749" t="s">
        <v>757</v>
      </c>
      <c r="E154" s="747">
        <v>0.2</v>
      </c>
      <c r="F154" s="743" t="s">
        <v>68</v>
      </c>
      <c r="G154" s="263"/>
      <c r="H154" s="305"/>
      <c r="I154" s="263">
        <f t="shared" si="2"/>
        <v>0</v>
      </c>
      <c r="J154" s="741">
        <f t="shared" si="3"/>
        <v>0</v>
      </c>
    </row>
    <row r="155" spans="1:10" s="510" customFormat="1" x14ac:dyDescent="0.2">
      <c r="A155" s="335" t="s">
        <v>203</v>
      </c>
      <c r="B155" s="745" t="s">
        <v>204</v>
      </c>
      <c r="C155" s="373" t="s">
        <v>758</v>
      </c>
      <c r="D155" s="744" t="s">
        <v>759</v>
      </c>
      <c r="E155" s="747">
        <f>17.7*0.15</f>
        <v>2.6549999999999998</v>
      </c>
      <c r="F155" s="743" t="s">
        <v>193</v>
      </c>
      <c r="G155" s="263"/>
      <c r="H155" s="189"/>
      <c r="I155" s="263">
        <f t="shared" si="2"/>
        <v>0</v>
      </c>
      <c r="J155" s="741">
        <f t="shared" si="3"/>
        <v>0</v>
      </c>
    </row>
    <row r="156" spans="1:10" s="510" customFormat="1" x14ac:dyDescent="0.2">
      <c r="A156" s="762" t="s">
        <v>203</v>
      </c>
      <c r="B156" s="763" t="s">
        <v>204</v>
      </c>
      <c r="C156" s="373" t="s">
        <v>214</v>
      </c>
      <c r="D156" s="746" t="s">
        <v>760</v>
      </c>
      <c r="E156" s="747">
        <v>1</v>
      </c>
      <c r="F156" s="759" t="s">
        <v>140</v>
      </c>
      <c r="G156" s="263"/>
      <c r="H156" s="258"/>
      <c r="I156" s="263">
        <f t="shared" si="2"/>
        <v>0</v>
      </c>
      <c r="J156" s="741">
        <f t="shared" si="3"/>
        <v>0</v>
      </c>
    </row>
    <row r="157" spans="1:10" s="510" customFormat="1" ht="45" x14ac:dyDescent="0.2">
      <c r="A157" s="762"/>
      <c r="B157" s="634"/>
      <c r="C157" s="373"/>
      <c r="D157" s="744" t="s">
        <v>761</v>
      </c>
      <c r="E157" s="747"/>
      <c r="F157" s="759"/>
      <c r="G157" s="263"/>
      <c r="H157" s="258"/>
      <c r="I157" s="263" t="str">
        <f t="shared" si="2"/>
        <v/>
      </c>
      <c r="J157" s="741" t="str">
        <f t="shared" si="3"/>
        <v/>
      </c>
    </row>
    <row r="158" spans="1:10" s="510" customFormat="1" ht="13.5" thickBot="1" x14ac:dyDescent="0.25">
      <c r="A158" s="449"/>
      <c r="B158" s="449"/>
      <c r="C158" s="347"/>
      <c r="D158" s="512"/>
      <c r="E158" s="269"/>
      <c r="F158" s="122"/>
      <c r="G158" s="263"/>
      <c r="H158" s="258"/>
      <c r="I158" s="263"/>
      <c r="J158" s="741"/>
    </row>
    <row r="159" spans="1:10" s="509" customFormat="1" ht="13.5" thickBot="1" x14ac:dyDescent="0.25">
      <c r="A159" s="502" t="s">
        <v>203</v>
      </c>
      <c r="B159" s="503" t="s">
        <v>204</v>
      </c>
      <c r="C159" s="110" t="s">
        <v>494</v>
      </c>
      <c r="D159" s="504" t="s">
        <v>762</v>
      </c>
      <c r="E159" s="505"/>
      <c r="F159" s="506"/>
      <c r="G159" s="507"/>
      <c r="H159" s="508"/>
      <c r="I159" s="507"/>
      <c r="J159" s="758">
        <f>SUM(J123:J157)</f>
        <v>0</v>
      </c>
    </row>
    <row r="160" spans="1:10" s="510" customFormat="1" x14ac:dyDescent="0.2">
      <c r="A160" s="491"/>
      <c r="B160" s="449"/>
      <c r="C160" s="347"/>
      <c r="D160" s="516"/>
      <c r="E160" s="269"/>
      <c r="F160" s="500"/>
      <c r="G160" s="263"/>
      <c r="H160" s="258"/>
      <c r="I160" s="263"/>
      <c r="J160" s="741"/>
    </row>
    <row r="161" spans="1:14" s="499" customFormat="1" x14ac:dyDescent="0.2">
      <c r="A161" s="492" t="s">
        <v>203</v>
      </c>
      <c r="B161" s="493" t="s">
        <v>206</v>
      </c>
      <c r="C161" s="494" t="s">
        <v>665</v>
      </c>
      <c r="D161" s="495" t="s">
        <v>6</v>
      </c>
      <c r="E161" s="496"/>
      <c r="F161" s="511"/>
      <c r="G161" s="497"/>
      <c r="H161" s="498"/>
      <c r="I161" s="497"/>
      <c r="J161" s="740"/>
    </row>
    <row r="162" spans="1:14" s="510" customFormat="1" x14ac:dyDescent="0.2">
      <c r="A162" s="491"/>
      <c r="B162" s="449"/>
      <c r="C162" s="347"/>
      <c r="D162" s="516"/>
      <c r="E162" s="269"/>
      <c r="F162" s="500"/>
      <c r="G162" s="263"/>
      <c r="H162" s="258"/>
      <c r="I162" s="263"/>
      <c r="J162" s="741"/>
    </row>
    <row r="163" spans="1:14" s="510" customFormat="1" x14ac:dyDescent="0.2">
      <c r="A163" s="491" t="s">
        <v>203</v>
      </c>
      <c r="B163" s="449" t="s">
        <v>206</v>
      </c>
      <c r="C163" s="347" t="s">
        <v>800</v>
      </c>
      <c r="D163" s="123" t="s">
        <v>268</v>
      </c>
      <c r="E163" s="269"/>
      <c r="F163" s="500"/>
      <c r="G163" s="263"/>
      <c r="H163" s="258"/>
      <c r="I163" s="263"/>
      <c r="J163" s="741"/>
    </row>
    <row r="164" spans="1:14" s="510" customFormat="1" ht="33.75" x14ac:dyDescent="0.2">
      <c r="A164" s="491"/>
      <c r="B164" s="449"/>
      <c r="C164" s="347"/>
      <c r="D164" s="501" t="s">
        <v>269</v>
      </c>
      <c r="E164" s="269"/>
      <c r="F164" s="500"/>
      <c r="G164" s="263"/>
      <c r="H164" s="258"/>
      <c r="I164" s="263"/>
      <c r="J164" s="741"/>
    </row>
    <row r="165" spans="1:14" s="510" customFormat="1" ht="22.5" x14ac:dyDescent="0.2">
      <c r="A165" s="491"/>
      <c r="B165" s="449"/>
      <c r="C165" s="347"/>
      <c r="D165" s="501" t="s">
        <v>270</v>
      </c>
      <c r="E165" s="269"/>
      <c r="F165" s="500"/>
      <c r="G165" s="263"/>
      <c r="H165" s="258"/>
      <c r="I165" s="263"/>
      <c r="J165" s="741"/>
    </row>
    <row r="166" spans="1:14" s="510" customFormat="1" x14ac:dyDescent="0.2">
      <c r="A166" s="491"/>
      <c r="B166" s="449"/>
      <c r="C166" s="347"/>
      <c r="D166" s="501" t="s">
        <v>337</v>
      </c>
      <c r="E166" s="269"/>
      <c r="F166" s="500"/>
      <c r="G166" s="263"/>
      <c r="H166" s="258"/>
      <c r="I166" s="263"/>
      <c r="J166" s="741"/>
    </row>
    <row r="167" spans="1:14" s="510" customFormat="1" ht="22.5" x14ac:dyDescent="0.2">
      <c r="A167" s="491"/>
      <c r="B167" s="449"/>
      <c r="C167" s="347"/>
      <c r="D167" s="11" t="s">
        <v>808</v>
      </c>
      <c r="E167" s="269"/>
      <c r="F167" s="500"/>
      <c r="G167" s="263"/>
      <c r="H167" s="258"/>
      <c r="I167" s="263"/>
      <c r="J167" s="741"/>
    </row>
    <row r="168" spans="1:14" s="510" customFormat="1" ht="45" x14ac:dyDescent="0.2">
      <c r="A168" s="491"/>
      <c r="B168" s="449"/>
      <c r="C168" s="347"/>
      <c r="D168" s="501" t="s">
        <v>338</v>
      </c>
      <c r="E168" s="269"/>
      <c r="F168" s="500"/>
      <c r="G168" s="263"/>
      <c r="H168" s="258"/>
      <c r="I168" s="263"/>
      <c r="J168" s="741"/>
    </row>
    <row r="169" spans="1:14" s="510" customFormat="1" ht="22.5" x14ac:dyDescent="0.2">
      <c r="A169" s="491"/>
      <c r="B169" s="449"/>
      <c r="C169" s="347"/>
      <c r="D169" s="501" t="s">
        <v>339</v>
      </c>
      <c r="E169" s="269"/>
      <c r="F169" s="500"/>
      <c r="G169" s="263"/>
      <c r="H169" s="258"/>
      <c r="I169" s="263"/>
      <c r="J169" s="741"/>
    </row>
    <row r="170" spans="1:14" s="499" customFormat="1" x14ac:dyDescent="0.2">
      <c r="A170" s="491" t="s">
        <v>203</v>
      </c>
      <c r="B170" s="449" t="s">
        <v>206</v>
      </c>
      <c r="C170" s="347" t="s">
        <v>203</v>
      </c>
      <c r="D170" s="123" t="s">
        <v>763</v>
      </c>
      <c r="E170" s="269">
        <f>(((4*3.2+(6.2+2.4)*2))*18.6 + (2*(2.55+0.9)+(4*2.65+1*2+1.8*2)+(2.6*2+1.8+1)+(2.6*2+1*2))*9.4)*1.1/1000</f>
        <v>1.0098220000000002</v>
      </c>
      <c r="F170" s="500" t="s">
        <v>68</v>
      </c>
      <c r="G170" s="770"/>
      <c r="H170" s="770"/>
      <c r="I170" s="263">
        <f>IF(ISBLANK(E170),"",G170+H170)</f>
        <v>0</v>
      </c>
      <c r="J170" s="741">
        <f>IF(ISBLANK(E170),"",E170*I170)</f>
        <v>0</v>
      </c>
      <c r="N170" s="510"/>
    </row>
    <row r="171" spans="1:14" s="499" customFormat="1" ht="90" x14ac:dyDescent="0.2">
      <c r="A171" s="513"/>
      <c r="B171" s="514"/>
      <c r="C171" s="515"/>
      <c r="D171" s="517" t="s">
        <v>801</v>
      </c>
      <c r="E171" s="269"/>
      <c r="F171" s="500"/>
      <c r="G171" s="263"/>
      <c r="H171" s="305"/>
      <c r="I171" s="263"/>
      <c r="J171" s="741"/>
      <c r="N171" s="510"/>
    </row>
    <row r="172" spans="1:14" s="499" customFormat="1" x14ac:dyDescent="0.2">
      <c r="A172" s="513"/>
      <c r="B172" s="514"/>
      <c r="C172" s="515"/>
      <c r="D172" s="518" t="s">
        <v>340</v>
      </c>
      <c r="E172" s="248"/>
      <c r="F172" s="500"/>
      <c r="G172" s="263"/>
      <c r="H172" s="305"/>
      <c r="I172" s="263"/>
      <c r="J172" s="741"/>
      <c r="N172" s="510"/>
    </row>
    <row r="173" spans="1:14" s="499" customFormat="1" ht="13.5" thickBot="1" x14ac:dyDescent="0.25">
      <c r="A173" s="519"/>
      <c r="B173" s="520"/>
      <c r="C173" s="521"/>
      <c r="D173" s="522"/>
      <c r="E173" s="523"/>
      <c r="F173" s="524"/>
      <c r="G173" s="263"/>
      <c r="H173" s="258"/>
      <c r="I173" s="525"/>
      <c r="J173" s="741"/>
    </row>
    <row r="174" spans="1:14" s="509" customFormat="1" ht="13.5" thickBot="1" x14ac:dyDescent="0.25">
      <c r="A174" s="502" t="s">
        <v>203</v>
      </c>
      <c r="B174" s="503" t="s">
        <v>206</v>
      </c>
      <c r="C174" s="110" t="s">
        <v>494</v>
      </c>
      <c r="D174" s="504" t="s">
        <v>271</v>
      </c>
      <c r="E174" s="505"/>
      <c r="F174" s="506"/>
      <c r="G174" s="507"/>
      <c r="H174" s="508"/>
      <c r="I174" s="507"/>
      <c r="J174" s="758">
        <f>SUM(J163:J171)</f>
        <v>0</v>
      </c>
    </row>
    <row r="175" spans="1:14" s="510" customFormat="1" x14ac:dyDescent="0.2">
      <c r="A175" s="491"/>
      <c r="B175" s="449"/>
      <c r="C175" s="347"/>
      <c r="D175" s="501"/>
      <c r="E175" s="269"/>
      <c r="F175" s="500"/>
      <c r="G175" s="263"/>
      <c r="H175" s="258"/>
      <c r="I175" s="263"/>
      <c r="J175" s="741"/>
    </row>
    <row r="176" spans="1:14" s="28" customFormat="1" ht="13.5" thickBot="1" x14ac:dyDescent="0.25">
      <c r="A176" s="335"/>
      <c r="B176" s="336"/>
      <c r="C176" s="373"/>
      <c r="D176" s="380"/>
      <c r="E176" s="394"/>
      <c r="F176" s="381"/>
      <c r="G176" s="372"/>
      <c r="H176" s="374"/>
      <c r="I176" s="372"/>
      <c r="J176" s="382"/>
      <c r="K176" s="186"/>
    </row>
    <row r="177" spans="1:10" s="715" customFormat="1" ht="19.5" customHeight="1" thickBot="1" x14ac:dyDescent="0.25">
      <c r="A177" s="705" t="s">
        <v>204</v>
      </c>
      <c r="B177" s="706"/>
      <c r="C177" s="707" t="s">
        <v>684</v>
      </c>
      <c r="D177" s="708" t="s">
        <v>207</v>
      </c>
      <c r="E177" s="709"/>
      <c r="F177" s="710"/>
      <c r="G177" s="711"/>
      <c r="H177" s="712"/>
      <c r="I177" s="713"/>
      <c r="J177" s="714"/>
    </row>
    <row r="178" spans="1:10" x14ac:dyDescent="0.2">
      <c r="A178" s="42"/>
      <c r="B178" s="43"/>
      <c r="C178" s="17"/>
      <c r="D178" s="701"/>
      <c r="E178" s="702"/>
      <c r="F178" s="703"/>
      <c r="H178" s="704"/>
    </row>
    <row r="179" spans="1:10" s="28" customFormat="1" x14ac:dyDescent="0.2">
      <c r="A179" s="97" t="s">
        <v>204</v>
      </c>
      <c r="B179" s="99" t="s">
        <v>203</v>
      </c>
      <c r="C179" s="236" t="s">
        <v>665</v>
      </c>
      <c r="D179" s="100" t="s">
        <v>8</v>
      </c>
      <c r="E179" s="281"/>
      <c r="F179" s="111"/>
      <c r="G179" s="161"/>
      <c r="H179" s="309"/>
      <c r="I179" s="282"/>
      <c r="J179" s="320"/>
    </row>
    <row r="180" spans="1:10" x14ac:dyDescent="0.2">
      <c r="A180" s="42"/>
      <c r="B180" s="43"/>
      <c r="C180" s="17"/>
      <c r="D180" s="141"/>
      <c r="E180" s="397"/>
      <c r="F180" s="142"/>
      <c r="H180" s="258"/>
    </row>
    <row r="181" spans="1:10" s="183" customFormat="1" ht="11.25" x14ac:dyDescent="0.2">
      <c r="A181" s="131" t="s">
        <v>204</v>
      </c>
      <c r="B181" s="96" t="s">
        <v>203</v>
      </c>
      <c r="C181" s="115" t="s">
        <v>203</v>
      </c>
      <c r="D181" s="24" t="s">
        <v>142</v>
      </c>
      <c r="E181" s="4">
        <f>1.3*18.66</f>
        <v>24.258000000000003</v>
      </c>
      <c r="F181" s="13" t="s">
        <v>193</v>
      </c>
      <c r="G181" s="772"/>
      <c r="H181" s="784"/>
      <c r="I181" s="263">
        <f t="shared" ref="I181:I195" si="4">IF(ISNUMBER(E181),SUM(G181:H181),"")</f>
        <v>0</v>
      </c>
      <c r="J181" s="314">
        <f t="shared" ref="J181:J195" si="5">IF(ISNUMBER(I181),I181*E181,"")</f>
        <v>0</v>
      </c>
    </row>
    <row r="182" spans="1:10" s="136" customFormat="1" ht="22.5" x14ac:dyDescent="0.2">
      <c r="A182" s="200"/>
      <c r="B182" s="201"/>
      <c r="C182" s="237"/>
      <c r="D182" s="255" t="s">
        <v>221</v>
      </c>
      <c r="E182" s="399"/>
      <c r="F182" s="12"/>
      <c r="G182" s="175"/>
      <c r="H182" s="258"/>
      <c r="I182" s="187"/>
      <c r="J182" s="317"/>
    </row>
    <row r="183" spans="1:10" s="136" customFormat="1" ht="45" x14ac:dyDescent="0.2">
      <c r="A183" s="200"/>
      <c r="B183" s="201"/>
      <c r="C183" s="237"/>
      <c r="D183" s="145" t="s">
        <v>70</v>
      </c>
      <c r="E183" s="399"/>
      <c r="F183" s="12"/>
      <c r="G183" s="175"/>
      <c r="H183" s="189"/>
      <c r="I183" s="187"/>
      <c r="J183" s="317"/>
    </row>
    <row r="184" spans="1:10" s="167" customFormat="1" ht="11.25" x14ac:dyDescent="0.2">
      <c r="A184" s="131"/>
      <c r="B184" s="104"/>
      <c r="C184" s="83"/>
      <c r="D184" s="145" t="s">
        <v>71</v>
      </c>
      <c r="E184" s="248"/>
      <c r="F184" s="138"/>
      <c r="G184" s="166"/>
      <c r="H184" s="258"/>
      <c r="I184" s="284"/>
      <c r="J184" s="322"/>
    </row>
    <row r="185" spans="1:10" s="167" customFormat="1" ht="11.25" x14ac:dyDescent="0.2">
      <c r="A185" s="131"/>
      <c r="B185" s="104"/>
      <c r="C185" s="83"/>
      <c r="D185" s="145" t="s">
        <v>69</v>
      </c>
      <c r="E185" s="248"/>
      <c r="F185" s="138"/>
      <c r="G185" s="166"/>
      <c r="H185" s="258"/>
      <c r="I185" s="284"/>
      <c r="J185" s="322"/>
    </row>
    <row r="186" spans="1:10" s="167" customFormat="1" ht="11.25" x14ac:dyDescent="0.2">
      <c r="A186" s="131" t="s">
        <v>158</v>
      </c>
      <c r="B186" s="104" t="s">
        <v>158</v>
      </c>
      <c r="C186" s="83" t="s">
        <v>158</v>
      </c>
      <c r="D186" s="11" t="s">
        <v>358</v>
      </c>
      <c r="E186" s="248"/>
      <c r="F186" s="138" t="s">
        <v>158</v>
      </c>
      <c r="G186" s="166"/>
      <c r="H186" s="258"/>
      <c r="I186" s="284"/>
      <c r="J186" s="322"/>
    </row>
    <row r="187" spans="1:10" s="167" customFormat="1" ht="11.25" x14ac:dyDescent="0.2">
      <c r="A187" s="131"/>
      <c r="B187" s="104"/>
      <c r="C187" s="83"/>
      <c r="D187" s="11" t="s">
        <v>72</v>
      </c>
      <c r="E187" s="248"/>
      <c r="F187" s="138"/>
      <c r="G187" s="166"/>
      <c r="H187" s="258"/>
      <c r="I187" s="284"/>
      <c r="J187" s="322"/>
    </row>
    <row r="188" spans="1:10" s="167" customFormat="1" ht="11.25" x14ac:dyDescent="0.2">
      <c r="A188" s="131"/>
      <c r="B188" s="104"/>
      <c r="C188" s="83"/>
      <c r="D188" s="11" t="s">
        <v>152</v>
      </c>
      <c r="E188" s="248"/>
      <c r="F188" s="138"/>
      <c r="G188" s="166"/>
      <c r="H188" s="258"/>
      <c r="I188" s="284"/>
      <c r="J188" s="322"/>
    </row>
    <row r="189" spans="1:10" s="167" customFormat="1" ht="11.25" x14ac:dyDescent="0.2">
      <c r="A189" s="131"/>
      <c r="B189" s="104"/>
      <c r="C189" s="83"/>
      <c r="D189" s="11" t="s">
        <v>73</v>
      </c>
      <c r="E189" s="248"/>
      <c r="F189" s="138"/>
      <c r="G189" s="166"/>
      <c r="H189" s="258"/>
      <c r="I189" s="284"/>
      <c r="J189" s="322"/>
    </row>
    <row r="190" spans="1:10" s="167" customFormat="1" ht="11.25" x14ac:dyDescent="0.2">
      <c r="A190" s="131"/>
      <c r="B190" s="104"/>
      <c r="C190" s="83"/>
      <c r="D190" s="11" t="s">
        <v>283</v>
      </c>
      <c r="E190" s="248"/>
      <c r="F190" s="138"/>
      <c r="G190" s="166"/>
      <c r="H190" s="258"/>
      <c r="I190" s="284"/>
      <c r="J190" s="322"/>
    </row>
    <row r="191" spans="1:10" x14ac:dyDescent="0.2">
      <c r="A191" s="42"/>
      <c r="B191" s="43"/>
      <c r="C191" s="17"/>
      <c r="D191" s="339" t="s">
        <v>275</v>
      </c>
      <c r="E191" s="398"/>
      <c r="F191" s="340"/>
      <c r="H191" s="258"/>
    </row>
    <row r="192" spans="1:10" s="167" customFormat="1" ht="11.25" x14ac:dyDescent="0.2">
      <c r="A192" s="131"/>
      <c r="B192" s="104"/>
      <c r="C192" s="83"/>
      <c r="D192" s="11" t="s">
        <v>153</v>
      </c>
      <c r="E192" s="248"/>
      <c r="F192" s="138"/>
      <c r="G192" s="166"/>
      <c r="H192" s="258"/>
      <c r="I192" s="284"/>
      <c r="J192" s="322"/>
    </row>
    <row r="193" spans="1:10" s="167" customFormat="1" ht="11.25" x14ac:dyDescent="0.2">
      <c r="A193" s="131"/>
      <c r="B193" s="104"/>
      <c r="C193" s="83"/>
      <c r="D193" s="11" t="s">
        <v>253</v>
      </c>
      <c r="E193" s="248"/>
      <c r="F193" s="138"/>
      <c r="G193" s="166"/>
      <c r="H193" s="258"/>
      <c r="I193" s="284"/>
      <c r="J193" s="322"/>
    </row>
    <row r="194" spans="1:10" x14ac:dyDescent="0.2">
      <c r="A194" s="42"/>
      <c r="B194" s="43"/>
      <c r="C194" s="17"/>
      <c r="D194" s="339" t="s">
        <v>275</v>
      </c>
      <c r="E194" s="398"/>
      <c r="F194" s="340"/>
      <c r="H194" s="258"/>
    </row>
    <row r="195" spans="1:10" s="182" customFormat="1" ht="22.5" x14ac:dyDescent="0.2">
      <c r="A195" s="113" t="s">
        <v>204</v>
      </c>
      <c r="B195" s="154" t="s">
        <v>203</v>
      </c>
      <c r="C195" s="115" t="s">
        <v>204</v>
      </c>
      <c r="D195" s="22" t="s">
        <v>135</v>
      </c>
      <c r="E195" s="4">
        <f>18.66*0.5</f>
        <v>9.33</v>
      </c>
      <c r="F195" s="13" t="s">
        <v>193</v>
      </c>
      <c r="G195" s="773"/>
      <c r="H195" s="784"/>
      <c r="I195" s="190">
        <f t="shared" si="4"/>
        <v>0</v>
      </c>
      <c r="J195" s="323">
        <f t="shared" si="5"/>
        <v>0</v>
      </c>
    </row>
    <row r="196" spans="1:10" s="149" customFormat="1" x14ac:dyDescent="0.2">
      <c r="A196" s="202"/>
      <c r="B196" s="203"/>
      <c r="C196" s="254"/>
      <c r="D196" s="194" t="s">
        <v>284</v>
      </c>
      <c r="E196" s="10"/>
      <c r="F196" s="253"/>
      <c r="G196" s="191"/>
      <c r="H196" s="311"/>
      <c r="I196" s="311"/>
      <c r="J196" s="322"/>
    </row>
    <row r="197" spans="1:10" s="182" customFormat="1" ht="33.75" x14ac:dyDescent="0.2">
      <c r="A197" s="204"/>
      <c r="B197" s="205"/>
      <c r="C197" s="237"/>
      <c r="D197" s="19" t="s">
        <v>25</v>
      </c>
      <c r="E197" s="10"/>
      <c r="F197" s="13"/>
      <c r="G197" s="190"/>
      <c r="H197" s="258"/>
      <c r="I197" s="190"/>
      <c r="J197" s="323"/>
    </row>
    <row r="198" spans="1:10" s="182" customFormat="1" x14ac:dyDescent="0.2">
      <c r="A198" s="206"/>
      <c r="B198" s="207"/>
      <c r="C198" s="238"/>
      <c r="D198" s="19" t="s">
        <v>26</v>
      </c>
      <c r="E198" s="10"/>
      <c r="F198" s="13"/>
      <c r="G198" s="190"/>
      <c r="H198" s="258"/>
      <c r="I198" s="190"/>
      <c r="J198" s="323"/>
    </row>
    <row r="199" spans="1:10" s="182" customFormat="1" x14ac:dyDescent="0.2">
      <c r="A199" s="204"/>
      <c r="B199" s="205"/>
      <c r="C199" s="237"/>
      <c r="D199" s="19" t="s">
        <v>27</v>
      </c>
      <c r="E199" s="10"/>
      <c r="F199" s="13"/>
      <c r="G199" s="190"/>
      <c r="H199" s="258"/>
      <c r="I199" s="190"/>
      <c r="J199" s="323"/>
    </row>
    <row r="200" spans="1:10" s="182" customFormat="1" x14ac:dyDescent="0.2">
      <c r="A200" s="206"/>
      <c r="B200" s="207"/>
      <c r="C200" s="237"/>
      <c r="D200" s="19" t="s">
        <v>28</v>
      </c>
      <c r="E200" s="10"/>
      <c r="F200" s="13"/>
      <c r="G200" s="190"/>
      <c r="H200" s="258"/>
      <c r="I200" s="190"/>
      <c r="J200" s="323"/>
    </row>
    <row r="201" spans="1:10" s="182" customFormat="1" x14ac:dyDescent="0.2">
      <c r="A201" s="204"/>
      <c r="B201" s="205"/>
      <c r="C201" s="237"/>
      <c r="D201" s="19" t="s">
        <v>116</v>
      </c>
      <c r="E201" s="10"/>
      <c r="F201" s="13"/>
      <c r="G201" s="190"/>
      <c r="H201" s="258"/>
      <c r="I201" s="190"/>
      <c r="J201" s="323"/>
    </row>
    <row r="202" spans="1:10" s="182" customFormat="1" x14ac:dyDescent="0.2">
      <c r="A202" s="204"/>
      <c r="B202" s="205"/>
      <c r="C202" s="237"/>
      <c r="D202" s="19" t="s">
        <v>29</v>
      </c>
      <c r="E202" s="10"/>
      <c r="F202" s="13"/>
      <c r="G202" s="190"/>
      <c r="H202" s="258"/>
      <c r="I202" s="190"/>
      <c r="J202" s="323"/>
    </row>
    <row r="203" spans="1:10" s="182" customFormat="1" x14ac:dyDescent="0.2">
      <c r="A203" s="204"/>
      <c r="B203" s="205"/>
      <c r="C203" s="237"/>
      <c r="D203" s="19" t="s">
        <v>359</v>
      </c>
      <c r="E203" s="10"/>
      <c r="F203" s="13"/>
      <c r="G203" s="190"/>
      <c r="H203" s="258"/>
      <c r="I203" s="190"/>
      <c r="J203" s="323"/>
    </row>
    <row r="204" spans="1:10" x14ac:dyDescent="0.2">
      <c r="A204" s="42"/>
      <c r="B204" s="43"/>
      <c r="C204" s="17"/>
      <c r="D204" s="339" t="s">
        <v>275</v>
      </c>
      <c r="E204" s="398"/>
      <c r="F204" s="340"/>
      <c r="H204" s="258"/>
    </row>
    <row r="205" spans="1:10" s="136" customFormat="1" x14ac:dyDescent="0.2">
      <c r="A205" s="208"/>
      <c r="B205" s="209"/>
      <c r="C205" s="237"/>
      <c r="D205" s="9"/>
      <c r="E205" s="399"/>
      <c r="F205" s="12"/>
      <c r="G205" s="187"/>
      <c r="H205" s="187"/>
      <c r="I205" s="187"/>
      <c r="J205" s="317"/>
    </row>
    <row r="206" spans="1:10" s="182" customFormat="1" ht="13.5" thickBot="1" x14ac:dyDescent="0.25">
      <c r="A206" s="204"/>
      <c r="B206" s="205"/>
      <c r="C206" s="237"/>
      <c r="D206" s="256"/>
      <c r="E206" s="10"/>
      <c r="F206" s="13"/>
      <c r="G206" s="190"/>
      <c r="H206" s="258"/>
      <c r="I206" s="190" t="str">
        <f>IF(ISNUMBER(E206),SUM(G206:H206),"")</f>
        <v/>
      </c>
      <c r="J206" s="323" t="str">
        <f>IF(ISNUMBER(I206),I206*E206,"")</f>
        <v/>
      </c>
    </row>
    <row r="207" spans="1:10" s="20" customFormat="1" ht="12" thickBot="1" x14ac:dyDescent="0.25">
      <c r="A207" s="134" t="s">
        <v>204</v>
      </c>
      <c r="B207" s="107" t="s">
        <v>203</v>
      </c>
      <c r="C207" s="110" t="s">
        <v>494</v>
      </c>
      <c r="D207" s="107" t="s">
        <v>163</v>
      </c>
      <c r="E207" s="312"/>
      <c r="F207" s="114"/>
      <c r="G207" s="162"/>
      <c r="H207" s="310"/>
      <c r="I207" s="298"/>
      <c r="J207" s="321">
        <f>SUM(J179:J206)</f>
        <v>0</v>
      </c>
    </row>
    <row r="208" spans="1:10" ht="13.5" thickBot="1" x14ac:dyDescent="0.25">
      <c r="A208" s="42"/>
      <c r="B208" s="43"/>
      <c r="C208" s="17"/>
      <c r="D208" s="143"/>
      <c r="E208" s="348"/>
      <c r="F208" s="63"/>
      <c r="H208" s="305"/>
    </row>
    <row r="209" spans="1:15" s="95" customFormat="1" ht="15" x14ac:dyDescent="0.2">
      <c r="A209" s="91" t="s">
        <v>206</v>
      </c>
      <c r="B209" s="92"/>
      <c r="C209" s="235" t="s">
        <v>684</v>
      </c>
      <c r="D209" s="93" t="s">
        <v>276</v>
      </c>
      <c r="E209" s="396"/>
      <c r="F209" s="94"/>
      <c r="G209" s="160"/>
      <c r="H209" s="342"/>
      <c r="I209" s="160"/>
      <c r="J209" s="343"/>
    </row>
    <row r="210" spans="1:15" s="136" customFormat="1" x14ac:dyDescent="0.2">
      <c r="A210" s="210"/>
      <c r="B210" s="211"/>
      <c r="C210" s="237"/>
      <c r="D210" s="15"/>
      <c r="E210" s="10"/>
      <c r="F210" s="13"/>
      <c r="G210" s="163"/>
      <c r="H210" s="344"/>
      <c r="I210" s="163"/>
      <c r="J210" s="345"/>
    </row>
    <row r="211" spans="1:15" s="28" customFormat="1" x14ac:dyDescent="0.2">
      <c r="A211" s="362" t="s">
        <v>206</v>
      </c>
      <c r="B211" s="363" t="s">
        <v>203</v>
      </c>
      <c r="C211" s="364" t="s">
        <v>665</v>
      </c>
      <c r="D211" s="365" t="s">
        <v>282</v>
      </c>
      <c r="E211" s="281"/>
      <c r="F211" s="366"/>
      <c r="G211" s="309"/>
      <c r="H211" s="309"/>
      <c r="I211" s="282"/>
      <c r="J211" s="320"/>
      <c r="K211" s="350"/>
      <c r="L211" s="350"/>
      <c r="M211" s="350"/>
      <c r="N211" s="350"/>
      <c r="O211" s="348"/>
    </row>
    <row r="212" spans="1:15" s="371" customFormat="1" ht="11.25" x14ac:dyDescent="0.2">
      <c r="A212" s="367"/>
      <c r="B212" s="368"/>
      <c r="C212" s="369"/>
      <c r="D212" s="21"/>
      <c r="E212" s="269"/>
      <c r="F212" s="370"/>
      <c r="G212" s="258"/>
      <c r="H212" s="258"/>
      <c r="I212" s="786"/>
      <c r="J212" s="787"/>
      <c r="K212" s="350"/>
      <c r="L212" s="350"/>
      <c r="M212" s="350"/>
      <c r="N212" s="350"/>
      <c r="O212" s="348"/>
    </row>
    <row r="213" spans="1:15" s="351" customFormat="1" x14ac:dyDescent="0.2">
      <c r="A213" s="346" t="s">
        <v>206</v>
      </c>
      <c r="B213" s="347" t="s">
        <v>203</v>
      </c>
      <c r="C213" s="347" t="s">
        <v>203</v>
      </c>
      <c r="D213" s="254" t="s">
        <v>360</v>
      </c>
      <c r="E213" s="269">
        <v>56</v>
      </c>
      <c r="F213" s="349" t="s">
        <v>193</v>
      </c>
      <c r="G213" s="770"/>
      <c r="H213" s="770"/>
      <c r="I213" s="305">
        <f>G213+H213</f>
        <v>0</v>
      </c>
      <c r="J213" s="788">
        <f>E213*I213</f>
        <v>0</v>
      </c>
      <c r="K213" s="350"/>
      <c r="L213" s="350">
        <f>2*(6.42+2.91)*3</f>
        <v>55.980000000000004</v>
      </c>
      <c r="M213" s="350"/>
      <c r="N213" s="350"/>
      <c r="O213" s="348"/>
    </row>
    <row r="214" spans="1:15" s="351" customFormat="1" ht="22.5" x14ac:dyDescent="0.2">
      <c r="A214" s="346"/>
      <c r="B214" s="347"/>
      <c r="C214" s="347"/>
      <c r="D214" s="194" t="s">
        <v>364</v>
      </c>
      <c r="E214" s="348"/>
      <c r="F214" s="349"/>
      <c r="G214" s="305"/>
      <c r="H214" s="305"/>
      <c r="I214" s="305"/>
      <c r="J214" s="788"/>
      <c r="K214" s="350"/>
      <c r="L214" s="350"/>
      <c r="M214" s="350"/>
      <c r="N214" s="350"/>
      <c r="O214" s="348"/>
    </row>
    <row r="215" spans="1:15" s="351" customFormat="1" x14ac:dyDescent="0.2">
      <c r="A215" s="346"/>
      <c r="B215" s="347"/>
      <c r="C215" s="347"/>
      <c r="D215" s="194" t="s">
        <v>341</v>
      </c>
      <c r="E215" s="348"/>
      <c r="F215" s="349"/>
      <c r="G215" s="305"/>
      <c r="H215" s="305"/>
      <c r="I215" s="305"/>
      <c r="J215" s="788"/>
      <c r="K215" s="350"/>
      <c r="L215" s="350"/>
      <c r="M215" s="350"/>
      <c r="N215" s="350"/>
      <c r="O215" s="348"/>
    </row>
    <row r="216" spans="1:15" s="351" customFormat="1" x14ac:dyDescent="0.2">
      <c r="A216" s="346"/>
      <c r="B216" s="347"/>
      <c r="C216" s="347"/>
      <c r="D216" s="194" t="s">
        <v>361</v>
      </c>
      <c r="F216" s="349"/>
      <c r="G216" s="305"/>
      <c r="H216" s="305"/>
      <c r="I216" s="305"/>
      <c r="J216" s="788"/>
      <c r="K216" s="350"/>
      <c r="L216" s="350"/>
      <c r="M216" s="350"/>
      <c r="N216" s="350"/>
      <c r="O216" s="348"/>
    </row>
    <row r="217" spans="1:15" s="351" customFormat="1" x14ac:dyDescent="0.2">
      <c r="A217" s="346"/>
      <c r="B217" s="347"/>
      <c r="C217" s="347"/>
      <c r="D217" s="194" t="s">
        <v>362</v>
      </c>
      <c r="E217" s="348"/>
      <c r="F217" s="349"/>
      <c r="G217" s="305"/>
      <c r="H217" s="305"/>
      <c r="I217" s="305"/>
      <c r="J217" s="788"/>
      <c r="K217" s="350"/>
      <c r="L217" s="350"/>
      <c r="M217" s="350"/>
      <c r="N217" s="350"/>
      <c r="O217" s="348"/>
    </row>
    <row r="218" spans="1:15" s="351" customFormat="1" ht="101.25" x14ac:dyDescent="0.2">
      <c r="A218" s="346"/>
      <c r="B218" s="347"/>
      <c r="C218" s="347"/>
      <c r="D218" s="194" t="s">
        <v>798</v>
      </c>
      <c r="E218" s="348"/>
      <c r="F218" s="349"/>
      <c r="G218" s="305"/>
      <c r="H218" s="305"/>
      <c r="I218" s="305"/>
      <c r="J218" s="788"/>
      <c r="K218" s="350"/>
      <c r="L218" s="350"/>
      <c r="M218" s="350"/>
      <c r="N218" s="350"/>
      <c r="O218" s="348"/>
    </row>
    <row r="219" spans="1:15" s="351" customFormat="1" ht="67.5" x14ac:dyDescent="0.2">
      <c r="A219" s="346"/>
      <c r="B219" s="347"/>
      <c r="C219" s="347"/>
      <c r="D219" s="288" t="s">
        <v>363</v>
      </c>
      <c r="E219" s="348"/>
      <c r="F219" s="349"/>
      <c r="G219" s="305"/>
      <c r="H219" s="305"/>
      <c r="I219" s="305"/>
      <c r="J219" s="788"/>
      <c r="K219" s="350"/>
      <c r="L219" s="350"/>
      <c r="M219" s="350"/>
      <c r="N219" s="350"/>
      <c r="O219" s="348"/>
    </row>
    <row r="220" spans="1:15" s="351" customFormat="1" ht="33.75" x14ac:dyDescent="0.2">
      <c r="A220" s="346"/>
      <c r="B220" s="347"/>
      <c r="C220" s="347"/>
      <c r="D220" s="194" t="s">
        <v>277</v>
      </c>
      <c r="E220" s="348"/>
      <c r="F220" s="349"/>
      <c r="G220" s="305"/>
      <c r="H220" s="305"/>
      <c r="I220" s="305"/>
      <c r="J220" s="788"/>
      <c r="K220" s="350"/>
      <c r="L220" s="350"/>
      <c r="M220" s="350"/>
      <c r="N220" s="350"/>
      <c r="O220" s="348"/>
    </row>
    <row r="221" spans="1:15" s="351" customFormat="1" x14ac:dyDescent="0.2">
      <c r="A221" s="346"/>
      <c r="B221" s="347"/>
      <c r="C221" s="347"/>
      <c r="D221" s="194" t="s">
        <v>799</v>
      </c>
      <c r="E221" s="348"/>
      <c r="F221" s="349"/>
      <c r="G221" s="305"/>
      <c r="H221" s="305"/>
      <c r="I221" s="305"/>
      <c r="J221" s="788"/>
      <c r="K221" s="350"/>
      <c r="L221" s="350"/>
      <c r="M221" s="350"/>
      <c r="N221" s="350"/>
      <c r="O221" s="348"/>
    </row>
    <row r="222" spans="1:15" s="351" customFormat="1" x14ac:dyDescent="0.2">
      <c r="A222" s="346"/>
      <c r="B222" s="347"/>
      <c r="C222" s="347"/>
      <c r="D222" s="194"/>
      <c r="E222" s="348"/>
      <c r="F222" s="349"/>
      <c r="G222" s="305"/>
      <c r="H222" s="305"/>
      <c r="I222" s="305"/>
      <c r="J222" s="788"/>
      <c r="K222" s="350"/>
      <c r="L222" s="350"/>
      <c r="M222" s="350"/>
      <c r="N222" s="350"/>
      <c r="O222" s="348"/>
    </row>
    <row r="223" spans="1:15" s="351" customFormat="1" ht="22.5" x14ac:dyDescent="0.2">
      <c r="A223" s="346"/>
      <c r="B223" s="347"/>
      <c r="C223" s="347"/>
      <c r="D223" s="845" t="s">
        <v>770</v>
      </c>
      <c r="E223" s="348"/>
      <c r="F223" s="349"/>
      <c r="G223" s="305"/>
      <c r="H223" s="305"/>
      <c r="I223" s="305"/>
      <c r="J223" s="788"/>
      <c r="K223" s="350"/>
      <c r="L223" s="350"/>
      <c r="M223" s="350"/>
      <c r="N223" s="350"/>
      <c r="O223" s="348"/>
    </row>
    <row r="224" spans="1:15" s="351" customFormat="1" x14ac:dyDescent="0.2">
      <c r="A224" s="346"/>
      <c r="B224" s="347"/>
      <c r="C224" s="347"/>
      <c r="D224" s="194"/>
      <c r="E224" s="348"/>
      <c r="F224" s="349"/>
      <c r="G224" s="305"/>
      <c r="H224" s="305"/>
      <c r="I224" s="305"/>
      <c r="J224" s="788"/>
      <c r="K224" s="350"/>
      <c r="L224" s="350"/>
      <c r="M224" s="350"/>
      <c r="N224" s="350"/>
      <c r="O224" s="348"/>
    </row>
    <row r="225" spans="1:15" s="725" customFormat="1" x14ac:dyDescent="0.2">
      <c r="A225" s="718" t="s">
        <v>206</v>
      </c>
      <c r="B225" s="719" t="s">
        <v>203</v>
      </c>
      <c r="C225" s="719" t="s">
        <v>694</v>
      </c>
      <c r="D225" s="720" t="s">
        <v>360</v>
      </c>
      <c r="E225" s="721">
        <f>E213</f>
        <v>56</v>
      </c>
      <c r="F225" s="722" t="s">
        <v>193</v>
      </c>
      <c r="G225" s="770"/>
      <c r="H225" s="770"/>
      <c r="I225" s="772">
        <f>G225+H225</f>
        <v>0</v>
      </c>
      <c r="J225" s="789">
        <f>E225*I225</f>
        <v>0</v>
      </c>
      <c r="K225" s="723"/>
      <c r="L225" s="723"/>
      <c r="M225" s="723"/>
      <c r="N225" s="723"/>
      <c r="O225" s="724"/>
    </row>
    <row r="226" spans="1:15" s="725" customFormat="1" x14ac:dyDescent="0.2">
      <c r="A226" s="718"/>
      <c r="B226" s="719"/>
      <c r="C226" s="719"/>
      <c r="D226" s="726" t="s">
        <v>695</v>
      </c>
      <c r="E226" s="721"/>
      <c r="F226" s="722"/>
      <c r="G226" s="772"/>
      <c r="H226" s="772"/>
      <c r="I226" s="772"/>
      <c r="J226" s="789"/>
      <c r="K226" s="723"/>
      <c r="L226" s="723"/>
      <c r="M226" s="723"/>
      <c r="N226" s="723"/>
      <c r="O226" s="724"/>
    </row>
    <row r="227" spans="1:15" s="351" customFormat="1" x14ac:dyDescent="0.2">
      <c r="A227" s="346"/>
      <c r="B227" s="347"/>
      <c r="C227" s="347"/>
      <c r="D227" s="726" t="s">
        <v>696</v>
      </c>
      <c r="E227" s="348"/>
      <c r="F227" s="349"/>
      <c r="G227" s="305"/>
      <c r="H227" s="305"/>
      <c r="I227" s="305"/>
      <c r="J227" s="788"/>
      <c r="K227" s="350"/>
      <c r="L227" s="350"/>
      <c r="M227" s="350"/>
      <c r="N227" s="350"/>
      <c r="O227" s="348"/>
    </row>
    <row r="228" spans="1:15" s="351" customFormat="1" x14ac:dyDescent="0.2">
      <c r="A228" s="346"/>
      <c r="B228" s="347"/>
      <c r="C228" s="347"/>
      <c r="D228" s="566" t="s">
        <v>341</v>
      </c>
      <c r="E228" s="348"/>
      <c r="F228" s="349"/>
      <c r="G228" s="305"/>
      <c r="H228" s="305"/>
      <c r="I228" s="305"/>
      <c r="J228" s="788"/>
      <c r="K228" s="350"/>
      <c r="L228" s="350"/>
      <c r="M228" s="350"/>
      <c r="N228" s="350"/>
      <c r="O228" s="348"/>
    </row>
    <row r="229" spans="1:15" s="351" customFormat="1" x14ac:dyDescent="0.2">
      <c r="A229" s="346"/>
      <c r="B229" s="347"/>
      <c r="C229" s="347"/>
      <c r="D229" s="566" t="s">
        <v>361</v>
      </c>
      <c r="E229" s="348"/>
      <c r="F229" s="349"/>
      <c r="G229" s="305"/>
      <c r="H229" s="305"/>
      <c r="I229" s="305"/>
      <c r="J229" s="788"/>
      <c r="K229" s="350"/>
      <c r="L229" s="350"/>
      <c r="M229" s="350"/>
      <c r="N229" s="350"/>
      <c r="O229" s="348"/>
    </row>
    <row r="230" spans="1:15" s="351" customFormat="1" x14ac:dyDescent="0.2">
      <c r="A230" s="346"/>
      <c r="B230" s="347"/>
      <c r="C230" s="347"/>
      <c r="D230" s="566" t="s">
        <v>697</v>
      </c>
      <c r="E230" s="348"/>
      <c r="F230" s="349"/>
      <c r="G230" s="305"/>
      <c r="H230" s="305"/>
      <c r="I230" s="305"/>
      <c r="J230" s="788"/>
      <c r="K230" s="350"/>
      <c r="L230" s="350"/>
      <c r="M230" s="350"/>
      <c r="N230" s="350"/>
      <c r="O230" s="348"/>
    </row>
    <row r="231" spans="1:15" s="351" customFormat="1" x14ac:dyDescent="0.2">
      <c r="A231" s="346"/>
      <c r="B231" s="347"/>
      <c r="C231" s="347"/>
      <c r="D231" s="566" t="s">
        <v>698</v>
      </c>
      <c r="E231" s="348"/>
      <c r="F231" s="349"/>
      <c r="G231" s="305"/>
      <c r="H231" s="305"/>
      <c r="I231" s="305"/>
      <c r="J231" s="788"/>
      <c r="K231" s="350"/>
      <c r="L231" s="350"/>
      <c r="M231" s="350"/>
      <c r="N231" s="350"/>
      <c r="O231" s="348"/>
    </row>
    <row r="232" spans="1:15" s="351" customFormat="1" x14ac:dyDescent="0.2">
      <c r="A232" s="346"/>
      <c r="B232" s="347"/>
      <c r="C232" s="347"/>
      <c r="D232" s="566" t="s">
        <v>699</v>
      </c>
      <c r="E232" s="348"/>
      <c r="F232" s="349"/>
      <c r="G232" s="305"/>
      <c r="H232" s="305"/>
      <c r="I232" s="305"/>
      <c r="J232" s="788"/>
      <c r="K232" s="350"/>
      <c r="L232" s="350"/>
      <c r="M232" s="350"/>
      <c r="N232" s="350"/>
      <c r="O232" s="348"/>
    </row>
    <row r="233" spans="1:15" s="351" customFormat="1" x14ac:dyDescent="0.2">
      <c r="A233" s="346"/>
      <c r="B233" s="347"/>
      <c r="C233" s="347"/>
      <c r="D233" s="566" t="s">
        <v>700</v>
      </c>
      <c r="E233" s="348"/>
      <c r="F233" s="349"/>
      <c r="G233" s="305"/>
      <c r="H233" s="305"/>
      <c r="I233" s="305"/>
      <c r="J233" s="788"/>
      <c r="K233" s="350"/>
      <c r="L233" s="350"/>
      <c r="M233" s="350"/>
      <c r="N233" s="350"/>
      <c r="O233" s="348"/>
    </row>
    <row r="234" spans="1:15" s="351" customFormat="1" x14ac:dyDescent="0.2">
      <c r="A234" s="346"/>
      <c r="B234" s="347"/>
      <c r="C234" s="347"/>
      <c r="D234" s="566" t="s">
        <v>701</v>
      </c>
      <c r="E234" s="348"/>
      <c r="F234" s="349"/>
      <c r="G234" s="305"/>
      <c r="H234" s="305"/>
      <c r="I234" s="305"/>
      <c r="J234" s="788"/>
      <c r="K234" s="350"/>
      <c r="L234" s="350"/>
      <c r="M234" s="350"/>
      <c r="N234" s="350"/>
      <c r="O234" s="348"/>
    </row>
    <row r="235" spans="1:15" s="351" customFormat="1" x14ac:dyDescent="0.2">
      <c r="A235" s="346"/>
      <c r="B235" s="347"/>
      <c r="C235" s="347"/>
      <c r="D235" s="727" t="s">
        <v>275</v>
      </c>
      <c r="E235" s="348"/>
      <c r="F235" s="349"/>
      <c r="G235" s="305"/>
      <c r="H235" s="305"/>
      <c r="I235" s="305"/>
      <c r="J235" s="788"/>
      <c r="K235" s="350"/>
      <c r="L235" s="350"/>
      <c r="M235" s="350"/>
      <c r="N235" s="350"/>
      <c r="O235" s="348"/>
    </row>
    <row r="236" spans="1:15" s="351" customFormat="1" x14ac:dyDescent="0.2">
      <c r="A236" s="346"/>
      <c r="B236" s="347"/>
      <c r="C236" s="347"/>
      <c r="D236" s="728" t="s">
        <v>702</v>
      </c>
      <c r="E236" s="348"/>
      <c r="F236" s="349"/>
      <c r="G236" s="305"/>
      <c r="H236" s="305"/>
      <c r="I236" s="305"/>
      <c r="J236" s="788"/>
      <c r="K236" s="350"/>
      <c r="L236" s="350"/>
      <c r="M236" s="350"/>
      <c r="N236" s="350"/>
      <c r="O236" s="348"/>
    </row>
    <row r="237" spans="1:15" s="351" customFormat="1" x14ac:dyDescent="0.2">
      <c r="A237" s="346"/>
      <c r="B237" s="347"/>
      <c r="C237" s="347"/>
      <c r="D237" s="194"/>
      <c r="E237" s="348"/>
      <c r="F237" s="349"/>
      <c r="G237" s="305"/>
      <c r="H237" s="305"/>
      <c r="I237" s="305"/>
      <c r="J237" s="788"/>
      <c r="K237" s="350"/>
      <c r="L237" s="350"/>
      <c r="M237" s="350"/>
      <c r="N237" s="350"/>
      <c r="O237" s="348"/>
    </row>
    <row r="238" spans="1:15" s="132" customFormat="1" ht="11.25" x14ac:dyDescent="0.2">
      <c r="A238" s="352" t="s">
        <v>206</v>
      </c>
      <c r="B238" s="353" t="s">
        <v>203</v>
      </c>
      <c r="C238" s="353" t="s">
        <v>204</v>
      </c>
      <c r="D238" s="24" t="s">
        <v>243</v>
      </c>
      <c r="E238" s="269">
        <v>1</v>
      </c>
      <c r="F238" s="264" t="s">
        <v>288</v>
      </c>
      <c r="G238" s="258"/>
      <c r="H238" s="258"/>
      <c r="I238" s="305">
        <f>G238+H238</f>
        <v>0</v>
      </c>
      <c r="J238" s="788">
        <f>E238*I238</f>
        <v>0</v>
      </c>
      <c r="K238" s="350"/>
      <c r="L238" s="350"/>
      <c r="M238" s="350"/>
      <c r="N238" s="350"/>
      <c r="O238" s="348"/>
    </row>
    <row r="239" spans="1:15" s="132" customFormat="1" ht="22.5" x14ac:dyDescent="0.2">
      <c r="A239" s="352"/>
      <c r="B239" s="353"/>
      <c r="C239" s="353"/>
      <c r="D239" s="354" t="s">
        <v>462</v>
      </c>
      <c r="E239" s="269"/>
      <c r="F239" s="264"/>
      <c r="G239" s="258"/>
      <c r="H239" s="258"/>
      <c r="I239" s="305"/>
      <c r="J239" s="788"/>
      <c r="K239" s="350"/>
      <c r="L239" s="350"/>
      <c r="M239" s="350"/>
      <c r="N239" s="350"/>
      <c r="O239" s="348"/>
    </row>
    <row r="240" spans="1:15" s="132" customFormat="1" ht="22.5" x14ac:dyDescent="0.2">
      <c r="A240" s="352"/>
      <c r="B240" s="353"/>
      <c r="C240" s="353"/>
      <c r="D240" s="354" t="s">
        <v>244</v>
      </c>
      <c r="E240" s="269"/>
      <c r="F240" s="264"/>
      <c r="G240" s="258"/>
      <c r="H240" s="258"/>
      <c r="I240" s="305"/>
      <c r="J240" s="788"/>
      <c r="K240" s="350"/>
      <c r="L240" s="350"/>
      <c r="M240" s="350"/>
      <c r="N240" s="350"/>
      <c r="O240" s="348"/>
    </row>
    <row r="241" spans="1:15" s="132" customFormat="1" ht="22.5" x14ac:dyDescent="0.2">
      <c r="A241" s="352"/>
      <c r="B241" s="353"/>
      <c r="C241" s="353"/>
      <c r="D241" s="354" t="s">
        <v>245</v>
      </c>
      <c r="E241" s="269"/>
      <c r="F241" s="264"/>
      <c r="G241" s="258"/>
      <c r="H241" s="258"/>
      <c r="I241" s="305"/>
      <c r="J241" s="788"/>
      <c r="K241" s="350"/>
      <c r="L241" s="350"/>
      <c r="M241" s="350"/>
      <c r="N241" s="350"/>
      <c r="O241" s="348"/>
    </row>
    <row r="242" spans="1:15" s="132" customFormat="1" ht="11.25" x14ac:dyDescent="0.2">
      <c r="A242" s="352"/>
      <c r="B242" s="353"/>
      <c r="C242" s="353"/>
      <c r="D242" s="354" t="s">
        <v>278</v>
      </c>
      <c r="E242" s="269"/>
      <c r="F242" s="264"/>
      <c r="G242" s="258"/>
      <c r="H242" s="258"/>
      <c r="I242" s="305"/>
      <c r="J242" s="788"/>
      <c r="K242" s="350"/>
      <c r="L242" s="350"/>
      <c r="M242" s="350"/>
      <c r="N242" s="350"/>
      <c r="O242" s="348"/>
    </row>
    <row r="243" spans="1:15" s="132" customFormat="1" ht="11.25" x14ac:dyDescent="0.2">
      <c r="A243" s="352"/>
      <c r="B243" s="353"/>
      <c r="C243" s="353"/>
      <c r="D243" s="354" t="s">
        <v>246</v>
      </c>
      <c r="E243" s="269"/>
      <c r="F243" s="264"/>
      <c r="G243" s="258"/>
      <c r="H243" s="258"/>
      <c r="I243" s="305"/>
      <c r="J243" s="788"/>
      <c r="K243" s="350"/>
      <c r="L243" s="350"/>
      <c r="M243" s="350"/>
      <c r="N243" s="350"/>
      <c r="O243" s="348"/>
    </row>
    <row r="244" spans="1:15" s="132" customFormat="1" ht="22.5" x14ac:dyDescent="0.2">
      <c r="A244" s="352"/>
      <c r="B244" s="353"/>
      <c r="C244" s="353"/>
      <c r="D244" s="354" t="s">
        <v>365</v>
      </c>
      <c r="E244" s="269"/>
      <c r="F244" s="264"/>
      <c r="G244" s="258"/>
      <c r="H244" s="258"/>
      <c r="I244" s="305"/>
      <c r="J244" s="788"/>
      <c r="K244" s="350"/>
      <c r="L244" s="350"/>
      <c r="M244" s="350"/>
      <c r="N244" s="350"/>
      <c r="O244" s="348"/>
    </row>
    <row r="245" spans="1:15" s="132" customFormat="1" ht="11.25" x14ac:dyDescent="0.2">
      <c r="A245" s="352"/>
      <c r="B245" s="353"/>
      <c r="C245" s="353"/>
      <c r="D245" s="354" t="s">
        <v>466</v>
      </c>
      <c r="E245" s="269"/>
      <c r="F245" s="264"/>
      <c r="G245" s="258"/>
      <c r="H245" s="258"/>
      <c r="I245" s="305"/>
      <c r="J245" s="788"/>
      <c r="K245" s="350"/>
      <c r="L245" s="350"/>
      <c r="M245" s="350"/>
      <c r="N245" s="350"/>
      <c r="O245" s="348"/>
    </row>
    <row r="246" spans="1:15" s="132" customFormat="1" ht="11.25" x14ac:dyDescent="0.2">
      <c r="A246" s="352"/>
      <c r="B246" s="353"/>
      <c r="C246" s="353"/>
      <c r="D246" s="354" t="s">
        <v>279</v>
      </c>
      <c r="E246" s="269"/>
      <c r="F246" s="264"/>
      <c r="G246" s="258"/>
      <c r="H246" s="258"/>
      <c r="I246" s="305"/>
      <c r="J246" s="788"/>
      <c r="K246" s="350"/>
      <c r="L246" s="350"/>
      <c r="M246" s="350"/>
      <c r="N246" s="350"/>
      <c r="O246" s="348"/>
    </row>
    <row r="247" spans="1:15" s="132" customFormat="1" ht="11.25" x14ac:dyDescent="0.2">
      <c r="A247" s="352"/>
      <c r="B247" s="353"/>
      <c r="C247" s="353"/>
      <c r="D247" s="354" t="s">
        <v>247</v>
      </c>
      <c r="E247" s="269"/>
      <c r="F247" s="264"/>
      <c r="G247" s="258"/>
      <c r="H247" s="258"/>
      <c r="I247" s="305"/>
      <c r="J247" s="788"/>
      <c r="K247" s="350"/>
      <c r="L247" s="350"/>
      <c r="M247" s="350"/>
      <c r="N247" s="350"/>
      <c r="O247" s="348"/>
    </row>
    <row r="248" spans="1:15" s="132" customFormat="1" ht="11.25" x14ac:dyDescent="0.2">
      <c r="A248" s="352"/>
      <c r="B248" s="353"/>
      <c r="C248" s="353"/>
      <c r="D248" s="116" t="s">
        <v>796</v>
      </c>
      <c r="E248" s="269"/>
      <c r="F248" s="264"/>
      <c r="G248" s="258"/>
      <c r="H248" s="258"/>
      <c r="I248" s="305"/>
      <c r="J248" s="788"/>
      <c r="K248" s="350"/>
      <c r="L248" s="350"/>
      <c r="M248" s="350"/>
      <c r="N248" s="350"/>
      <c r="O248" s="348"/>
    </row>
    <row r="249" spans="1:15" s="132" customFormat="1" ht="11.25" x14ac:dyDescent="0.2">
      <c r="A249" s="352"/>
      <c r="B249" s="353"/>
      <c r="C249" s="353"/>
      <c r="D249" s="116" t="s">
        <v>366</v>
      </c>
      <c r="E249" s="269"/>
      <c r="F249" s="264"/>
      <c r="G249" s="258"/>
      <c r="H249" s="258"/>
      <c r="I249" s="305"/>
      <c r="J249" s="788"/>
      <c r="K249" s="350"/>
      <c r="L249" s="350"/>
      <c r="M249" s="350"/>
      <c r="N249" s="350"/>
      <c r="O249" s="348"/>
    </row>
    <row r="250" spans="1:15" s="132" customFormat="1" ht="11.25" x14ac:dyDescent="0.2">
      <c r="A250" s="352"/>
      <c r="B250" s="353"/>
      <c r="C250" s="353"/>
      <c r="D250" s="116" t="s">
        <v>367</v>
      </c>
      <c r="E250" s="269"/>
      <c r="F250" s="264"/>
      <c r="G250" s="258"/>
      <c r="H250" s="258"/>
      <c r="I250" s="305"/>
      <c r="J250" s="788"/>
      <c r="K250" s="350"/>
      <c r="L250" s="350"/>
      <c r="M250" s="350"/>
      <c r="N250" s="350"/>
      <c r="O250" s="348"/>
    </row>
    <row r="251" spans="1:15" s="132" customFormat="1" ht="22.5" x14ac:dyDescent="0.2">
      <c r="A251" s="352"/>
      <c r="B251" s="353"/>
      <c r="C251" s="353"/>
      <c r="D251" s="116" t="s">
        <v>797</v>
      </c>
      <c r="E251" s="269"/>
      <c r="F251" s="264"/>
      <c r="G251" s="258"/>
      <c r="H251" s="258"/>
      <c r="I251" s="305"/>
      <c r="J251" s="788"/>
      <c r="K251" s="350"/>
      <c r="L251" s="350"/>
      <c r="M251" s="350"/>
      <c r="N251" s="350"/>
      <c r="O251" s="348"/>
    </row>
    <row r="252" spans="1:15" s="132" customFormat="1" ht="11.25" x14ac:dyDescent="0.2">
      <c r="A252" s="352"/>
      <c r="B252" s="353"/>
      <c r="C252" s="353"/>
      <c r="D252" s="116" t="s">
        <v>368</v>
      </c>
      <c r="E252" s="269"/>
      <c r="F252" s="264"/>
      <c r="G252" s="258"/>
      <c r="H252" s="258"/>
      <c r="I252" s="305"/>
      <c r="J252" s="788"/>
      <c r="K252" s="350"/>
      <c r="L252" s="350"/>
      <c r="M252" s="350"/>
      <c r="N252" s="350"/>
      <c r="O252" s="348"/>
    </row>
    <row r="253" spans="1:15" s="132" customFormat="1" ht="11.25" x14ac:dyDescent="0.2">
      <c r="A253" s="352"/>
      <c r="B253" s="353"/>
      <c r="C253" s="353"/>
      <c r="D253" s="116"/>
      <c r="E253" s="269"/>
      <c r="F253" s="264"/>
      <c r="G253" s="258"/>
      <c r="H253" s="258"/>
      <c r="I253" s="305"/>
      <c r="J253" s="788"/>
      <c r="K253" s="350"/>
      <c r="L253" s="350"/>
      <c r="M253" s="350"/>
      <c r="N253" s="350"/>
      <c r="O253" s="348"/>
    </row>
    <row r="254" spans="1:15" s="132" customFormat="1" ht="11.25" x14ac:dyDescent="0.2">
      <c r="A254" s="352" t="s">
        <v>206</v>
      </c>
      <c r="B254" s="353" t="s">
        <v>203</v>
      </c>
      <c r="C254" s="353" t="s">
        <v>206</v>
      </c>
      <c r="D254" s="254" t="s">
        <v>459</v>
      </c>
      <c r="E254" s="10">
        <f>E213</f>
        <v>56</v>
      </c>
      <c r="F254" s="349" t="s">
        <v>193</v>
      </c>
      <c r="G254" s="784"/>
      <c r="H254" s="784"/>
      <c r="I254" s="305">
        <f>G254+H254</f>
        <v>0</v>
      </c>
      <c r="J254" s="788">
        <f>E254*I254</f>
        <v>0</v>
      </c>
      <c r="K254" s="350"/>
      <c r="L254" s="350"/>
      <c r="M254" s="350"/>
      <c r="N254" s="350"/>
      <c r="O254" s="348"/>
    </row>
    <row r="255" spans="1:15" s="132" customFormat="1" ht="22.5" x14ac:dyDescent="0.2">
      <c r="A255" s="352"/>
      <c r="B255" s="353"/>
      <c r="C255" s="353"/>
      <c r="D255" s="116" t="s">
        <v>467</v>
      </c>
      <c r="E255" s="269"/>
      <c r="F255" s="264"/>
      <c r="G255" s="784"/>
      <c r="H255" s="784"/>
      <c r="I255" s="305"/>
      <c r="J255" s="788"/>
      <c r="K255" s="350"/>
      <c r="L255" s="350"/>
      <c r="M255" s="350"/>
      <c r="N255" s="350"/>
      <c r="O255" s="348"/>
    </row>
    <row r="256" spans="1:15" s="132" customFormat="1" ht="11.25" x14ac:dyDescent="0.2">
      <c r="A256" s="352"/>
      <c r="B256" s="353"/>
      <c r="C256" s="353"/>
      <c r="D256" s="116" t="s">
        <v>460</v>
      </c>
      <c r="E256" s="269"/>
      <c r="F256" s="264"/>
      <c r="G256" s="784"/>
      <c r="H256" s="784"/>
      <c r="I256" s="305"/>
      <c r="J256" s="788"/>
      <c r="K256" s="350"/>
      <c r="L256" s="350"/>
      <c r="M256" s="350"/>
      <c r="N256" s="350"/>
      <c r="O256" s="348"/>
    </row>
    <row r="257" spans="1:15" s="132" customFormat="1" ht="11.25" x14ac:dyDescent="0.2">
      <c r="A257" s="352"/>
      <c r="B257" s="353"/>
      <c r="C257" s="353"/>
      <c r="D257" s="9" t="s">
        <v>424</v>
      </c>
      <c r="E257" s="269"/>
      <c r="F257" s="264"/>
      <c r="G257" s="784"/>
      <c r="H257" s="784"/>
      <c r="I257" s="305"/>
      <c r="J257" s="788"/>
      <c r="K257" s="350"/>
      <c r="L257" s="350"/>
      <c r="M257" s="350"/>
      <c r="N257" s="350"/>
      <c r="O257" s="348"/>
    </row>
    <row r="258" spans="1:15" s="132" customFormat="1" ht="11.25" x14ac:dyDescent="0.2">
      <c r="A258" s="352"/>
      <c r="B258" s="353"/>
      <c r="C258" s="353"/>
      <c r="D258" s="9" t="s">
        <v>794</v>
      </c>
      <c r="E258" s="269"/>
      <c r="F258" s="264"/>
      <c r="G258" s="784"/>
      <c r="H258" s="784"/>
      <c r="I258" s="305"/>
      <c r="J258" s="788"/>
      <c r="K258" s="350"/>
      <c r="L258" s="350"/>
      <c r="M258" s="350"/>
      <c r="N258" s="350"/>
      <c r="O258" s="348"/>
    </row>
    <row r="259" spans="1:15" s="132" customFormat="1" ht="33.75" x14ac:dyDescent="0.2">
      <c r="A259" s="352"/>
      <c r="B259" s="353"/>
      <c r="C259" s="353"/>
      <c r="D259" s="9" t="s">
        <v>771</v>
      </c>
      <c r="E259" s="269"/>
      <c r="F259" s="264"/>
      <c r="G259" s="784"/>
      <c r="H259" s="784"/>
      <c r="I259" s="305"/>
      <c r="J259" s="788"/>
      <c r="K259" s="350"/>
      <c r="L259" s="350"/>
      <c r="M259" s="350"/>
      <c r="N259" s="350"/>
      <c r="O259" s="348"/>
    </row>
    <row r="260" spans="1:15" s="132" customFormat="1" ht="11.25" x14ac:dyDescent="0.2">
      <c r="A260" s="352"/>
      <c r="B260" s="353"/>
      <c r="C260" s="353"/>
      <c r="D260" s="116"/>
      <c r="E260" s="269"/>
      <c r="F260" s="264"/>
      <c r="G260" s="784"/>
      <c r="H260" s="784"/>
      <c r="I260" s="305"/>
      <c r="J260" s="788"/>
      <c r="K260" s="350"/>
      <c r="L260" s="350"/>
      <c r="M260" s="350"/>
      <c r="N260" s="350"/>
      <c r="O260" s="348"/>
    </row>
    <row r="261" spans="1:15" s="132" customFormat="1" ht="11.25" x14ac:dyDescent="0.2">
      <c r="A261" s="352" t="s">
        <v>206</v>
      </c>
      <c r="B261" s="353" t="s">
        <v>203</v>
      </c>
      <c r="C261" s="353" t="s">
        <v>208</v>
      </c>
      <c r="D261" s="24" t="s">
        <v>461</v>
      </c>
      <c r="E261" s="548">
        <v>1</v>
      </c>
      <c r="F261" s="264" t="s">
        <v>288</v>
      </c>
      <c r="G261" s="784"/>
      <c r="H261" s="784"/>
      <c r="I261" s="305">
        <f>G261+H261</f>
        <v>0</v>
      </c>
      <c r="J261" s="788">
        <f>E261*I261</f>
        <v>0</v>
      </c>
      <c r="K261" s="350"/>
      <c r="L261" s="350"/>
      <c r="M261" s="350"/>
      <c r="N261" s="350"/>
      <c r="O261" s="348"/>
    </row>
    <row r="262" spans="1:15" s="132" customFormat="1" ht="33.75" x14ac:dyDescent="0.2">
      <c r="A262" s="352"/>
      <c r="B262" s="353"/>
      <c r="C262" s="353"/>
      <c r="D262" s="354" t="s">
        <v>463</v>
      </c>
      <c r="E262" s="269"/>
      <c r="F262" s="264"/>
      <c r="G262" s="258"/>
      <c r="H262" s="258"/>
      <c r="I262" s="305"/>
      <c r="J262" s="788"/>
      <c r="K262" s="350"/>
      <c r="L262" s="350"/>
      <c r="M262" s="350"/>
      <c r="N262" s="350"/>
      <c r="O262" s="348"/>
    </row>
    <row r="263" spans="1:15" s="132" customFormat="1" ht="22.5" x14ac:dyDescent="0.2">
      <c r="A263" s="352"/>
      <c r="B263" s="353"/>
      <c r="C263" s="353"/>
      <c r="D263" s="354" t="s">
        <v>245</v>
      </c>
      <c r="E263" s="269"/>
      <c r="F263" s="264"/>
      <c r="G263" s="258"/>
      <c r="H263" s="258"/>
      <c r="I263" s="305"/>
      <c r="J263" s="788"/>
      <c r="K263" s="350"/>
      <c r="L263" s="350"/>
      <c r="M263" s="350"/>
      <c r="N263" s="350"/>
      <c r="O263" s="348"/>
    </row>
    <row r="264" spans="1:15" s="132" customFormat="1" ht="11.25" x14ac:dyDescent="0.2">
      <c r="A264" s="352"/>
      <c r="B264" s="353"/>
      <c r="C264" s="353"/>
      <c r="D264" s="354" t="s">
        <v>703</v>
      </c>
      <c r="E264" s="269"/>
      <c r="F264" s="264"/>
      <c r="G264" s="258"/>
      <c r="H264" s="258"/>
      <c r="I264" s="305"/>
      <c r="J264" s="788"/>
      <c r="K264" s="350"/>
      <c r="L264" s="350"/>
      <c r="M264" s="350"/>
      <c r="N264" s="350"/>
      <c r="O264" s="348"/>
    </row>
    <row r="265" spans="1:15" s="132" customFormat="1" ht="11.25" x14ac:dyDescent="0.2">
      <c r="A265" s="352"/>
      <c r="B265" s="353"/>
      <c r="C265" s="353"/>
      <c r="D265" s="354" t="s">
        <v>464</v>
      </c>
      <c r="E265" s="269"/>
      <c r="F265" s="264"/>
      <c r="G265" s="258"/>
      <c r="H265" s="258"/>
      <c r="I265" s="305"/>
      <c r="J265" s="788"/>
      <c r="K265" s="350"/>
      <c r="L265" s="350"/>
      <c r="M265" s="350"/>
      <c r="N265" s="350"/>
      <c r="O265" s="348"/>
    </row>
    <row r="266" spans="1:15" s="132" customFormat="1" ht="33.75" x14ac:dyDescent="0.2">
      <c r="A266" s="352"/>
      <c r="B266" s="353"/>
      <c r="C266" s="353"/>
      <c r="D266" s="354" t="s">
        <v>704</v>
      </c>
      <c r="E266" s="269"/>
      <c r="F266" s="264"/>
      <c r="G266" s="258"/>
      <c r="H266" s="258"/>
      <c r="I266" s="305"/>
      <c r="J266" s="788"/>
      <c r="K266" s="350"/>
      <c r="L266" s="350"/>
      <c r="M266" s="350"/>
      <c r="N266" s="350"/>
      <c r="O266" s="348"/>
    </row>
    <row r="267" spans="1:15" s="132" customFormat="1" ht="11.25" x14ac:dyDescent="0.2">
      <c r="A267" s="352"/>
      <c r="B267" s="353"/>
      <c r="C267" s="353"/>
      <c r="D267" s="354" t="s">
        <v>465</v>
      </c>
      <c r="E267" s="269"/>
      <c r="F267" s="264"/>
      <c r="G267" s="258"/>
      <c r="H267" s="258"/>
      <c r="I267" s="305"/>
      <c r="J267" s="788"/>
      <c r="K267" s="350"/>
      <c r="L267" s="350"/>
      <c r="M267" s="350"/>
      <c r="N267" s="350"/>
      <c r="O267" s="348"/>
    </row>
    <row r="268" spans="1:15" s="132" customFormat="1" ht="11.25" x14ac:dyDescent="0.2">
      <c r="A268" s="352"/>
      <c r="B268" s="353"/>
      <c r="C268" s="353"/>
      <c r="D268" s="354" t="s">
        <v>466</v>
      </c>
      <c r="E268" s="269"/>
      <c r="F268" s="264"/>
      <c r="G268" s="258"/>
      <c r="H268" s="258"/>
      <c r="I268" s="305"/>
      <c r="J268" s="788"/>
      <c r="K268" s="350"/>
      <c r="L268" s="350"/>
      <c r="M268" s="350"/>
      <c r="N268" s="350"/>
      <c r="O268" s="348"/>
    </row>
    <row r="269" spans="1:15" s="132" customFormat="1" ht="11.25" x14ac:dyDescent="0.2">
      <c r="A269" s="352"/>
      <c r="B269" s="353"/>
      <c r="C269" s="353"/>
      <c r="D269" s="354" t="s">
        <v>247</v>
      </c>
      <c r="E269" s="269"/>
      <c r="F269" s="264"/>
      <c r="G269" s="258"/>
      <c r="H269" s="258"/>
      <c r="I269" s="305"/>
      <c r="J269" s="788"/>
      <c r="K269" s="350"/>
      <c r="L269" s="350"/>
      <c r="M269" s="350"/>
      <c r="N269" s="350"/>
      <c r="O269" s="348"/>
    </row>
    <row r="270" spans="1:15" s="132" customFormat="1" ht="11.25" x14ac:dyDescent="0.2">
      <c r="A270" s="352"/>
      <c r="B270" s="353"/>
      <c r="C270" s="353"/>
      <c r="D270" s="116" t="s">
        <v>366</v>
      </c>
      <c r="E270" s="269"/>
      <c r="F270" s="264"/>
      <c r="G270" s="258"/>
      <c r="H270" s="258"/>
      <c r="I270" s="305"/>
      <c r="J270" s="788"/>
      <c r="K270" s="350"/>
      <c r="L270" s="350"/>
      <c r="M270" s="350"/>
      <c r="N270" s="350"/>
      <c r="O270" s="348"/>
    </row>
    <row r="271" spans="1:15" s="132" customFormat="1" ht="11.25" x14ac:dyDescent="0.2">
      <c r="A271" s="352"/>
      <c r="B271" s="353"/>
      <c r="C271" s="353"/>
      <c r="D271" s="116" t="s">
        <v>795</v>
      </c>
      <c r="E271" s="269"/>
      <c r="F271" s="264"/>
      <c r="G271" s="258"/>
      <c r="H271" s="258"/>
      <c r="I271" s="305"/>
      <c r="J271" s="788"/>
      <c r="K271" s="350"/>
      <c r="L271" s="350"/>
      <c r="M271" s="350"/>
      <c r="N271" s="350"/>
      <c r="O271" s="348"/>
    </row>
    <row r="272" spans="1:15" s="132" customFormat="1" ht="12" thickBot="1" x14ac:dyDescent="0.25">
      <c r="A272" s="352"/>
      <c r="B272" s="353"/>
      <c r="C272" s="353"/>
      <c r="D272" s="116"/>
      <c r="E272" s="269"/>
      <c r="F272" s="264"/>
      <c r="G272" s="258"/>
      <c r="H272" s="258"/>
      <c r="I272" s="305"/>
      <c r="J272" s="788"/>
      <c r="K272" s="350"/>
      <c r="L272" s="350"/>
      <c r="M272" s="350"/>
      <c r="N272" s="350"/>
      <c r="O272" s="348"/>
    </row>
    <row r="273" spans="1:228" s="20" customFormat="1" ht="12" collapsed="1" thickBot="1" x14ac:dyDescent="0.25">
      <c r="A273" s="105" t="s">
        <v>206</v>
      </c>
      <c r="B273" s="289" t="s">
        <v>203</v>
      </c>
      <c r="C273" s="290" t="s">
        <v>494</v>
      </c>
      <c r="D273" s="107" t="s">
        <v>685</v>
      </c>
      <c r="E273" s="312"/>
      <c r="F273" s="108"/>
      <c r="G273" s="162"/>
      <c r="H273" s="312"/>
      <c r="I273" s="298"/>
      <c r="J273" s="321">
        <f>SUM(J213:J271)</f>
        <v>0</v>
      </c>
      <c r="K273" s="291"/>
    </row>
    <row r="274" spans="1:228" s="20" customFormat="1" ht="11.25" x14ac:dyDescent="0.2">
      <c r="A274" s="103"/>
      <c r="B274" s="144"/>
      <c r="C274" s="252"/>
      <c r="D274" s="8"/>
      <c r="E274" s="361"/>
      <c r="F274" s="62"/>
      <c r="G274" s="45"/>
      <c r="H274" s="361"/>
      <c r="I274" s="263"/>
      <c r="J274" s="314"/>
      <c r="K274" s="291"/>
    </row>
    <row r="275" spans="1:228" ht="13.5" thickBot="1" x14ac:dyDescent="0.25">
      <c r="A275" s="42"/>
      <c r="B275" s="43"/>
      <c r="C275" s="17"/>
      <c r="D275" s="143"/>
      <c r="E275" s="348"/>
      <c r="F275" s="63"/>
      <c r="H275" s="305"/>
    </row>
    <row r="276" spans="1:228" s="95" customFormat="1" ht="15" x14ac:dyDescent="0.2">
      <c r="A276" s="91" t="s">
        <v>208</v>
      </c>
      <c r="B276" s="92"/>
      <c r="C276" s="235" t="s">
        <v>684</v>
      </c>
      <c r="D276" s="93" t="s">
        <v>7</v>
      </c>
      <c r="E276" s="396"/>
      <c r="F276" s="94"/>
      <c r="G276" s="160"/>
      <c r="H276" s="308"/>
      <c r="I276" s="318"/>
      <c r="J276" s="319"/>
    </row>
    <row r="277" spans="1:228" x14ac:dyDescent="0.2">
      <c r="A277" s="42"/>
      <c r="B277" s="43"/>
      <c r="C277" s="17"/>
      <c r="D277" s="143"/>
      <c r="E277" s="348"/>
      <c r="F277" s="63"/>
      <c r="H277" s="305"/>
    </row>
    <row r="278" spans="1:228" s="28" customFormat="1" x14ac:dyDescent="0.2">
      <c r="A278" s="97" t="s">
        <v>208</v>
      </c>
      <c r="B278" s="98" t="s">
        <v>203</v>
      </c>
      <c r="C278" s="415" t="s">
        <v>665</v>
      </c>
      <c r="D278" s="100" t="s">
        <v>289</v>
      </c>
      <c r="E278" s="416"/>
      <c r="F278" s="101"/>
      <c r="G278" s="282"/>
      <c r="H278" s="790"/>
      <c r="I278" s="282"/>
      <c r="J278" s="320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  <c r="BJ278" s="193"/>
      <c r="BK278" s="193"/>
      <c r="BL278" s="193"/>
      <c r="BM278" s="193"/>
      <c r="BN278" s="193"/>
      <c r="BO278" s="193"/>
      <c r="BP278" s="193"/>
      <c r="BQ278" s="193"/>
      <c r="BR278" s="193"/>
      <c r="BS278" s="193"/>
      <c r="BT278" s="193"/>
      <c r="BU278" s="193"/>
      <c r="BV278" s="193"/>
      <c r="BW278" s="193"/>
      <c r="BX278" s="193"/>
      <c r="BY278" s="193"/>
      <c r="BZ278" s="193"/>
      <c r="CA278" s="193"/>
      <c r="CB278" s="193"/>
      <c r="CC278" s="193"/>
      <c r="CD278" s="193"/>
      <c r="CE278" s="193"/>
      <c r="CF278" s="193"/>
      <c r="CG278" s="193"/>
      <c r="CH278" s="193"/>
      <c r="CI278" s="193"/>
      <c r="CJ278" s="193"/>
      <c r="CK278" s="193"/>
      <c r="CL278" s="193"/>
      <c r="CM278" s="193"/>
      <c r="CN278" s="193"/>
      <c r="CO278" s="193"/>
      <c r="CP278" s="193"/>
      <c r="CQ278" s="193"/>
      <c r="CR278" s="193"/>
      <c r="CS278" s="193"/>
      <c r="CT278" s="193"/>
      <c r="CU278" s="193"/>
      <c r="CV278" s="193"/>
      <c r="CW278" s="193"/>
      <c r="CX278" s="193"/>
      <c r="CY278" s="193"/>
      <c r="CZ278" s="193"/>
      <c r="DA278" s="193"/>
      <c r="DB278" s="193"/>
      <c r="DC278" s="193"/>
      <c r="DD278" s="193"/>
      <c r="DE278" s="193"/>
      <c r="DF278" s="193"/>
      <c r="DG278" s="193"/>
      <c r="DH278" s="193"/>
      <c r="DI278" s="193"/>
      <c r="DJ278" s="193"/>
      <c r="DK278" s="193"/>
      <c r="DL278" s="193"/>
      <c r="DM278" s="193"/>
      <c r="DN278" s="193"/>
      <c r="DO278" s="193"/>
      <c r="DP278" s="193"/>
      <c r="DQ278" s="193"/>
      <c r="DR278" s="193"/>
      <c r="DS278" s="193"/>
      <c r="DT278" s="193"/>
      <c r="DU278" s="193"/>
      <c r="DV278" s="193"/>
      <c r="DW278" s="193"/>
      <c r="DX278" s="193"/>
      <c r="DY278" s="193"/>
      <c r="DZ278" s="193"/>
      <c r="EA278" s="193"/>
      <c r="EB278" s="193"/>
      <c r="EC278" s="193"/>
      <c r="ED278" s="193"/>
      <c r="EE278" s="193"/>
      <c r="EF278" s="193"/>
      <c r="EG278" s="193"/>
      <c r="EH278" s="193"/>
      <c r="EI278" s="193"/>
      <c r="EJ278" s="193"/>
      <c r="EK278" s="193"/>
      <c r="EL278" s="193"/>
      <c r="EM278" s="193"/>
      <c r="EN278" s="193"/>
      <c r="EO278" s="193"/>
      <c r="EP278" s="193"/>
      <c r="EQ278" s="193"/>
      <c r="ER278" s="193"/>
      <c r="ES278" s="193"/>
      <c r="ET278" s="193"/>
      <c r="EU278" s="193"/>
      <c r="EV278" s="193"/>
      <c r="EW278" s="193"/>
      <c r="EX278" s="193"/>
      <c r="EY278" s="193"/>
      <c r="EZ278" s="193"/>
      <c r="FA278" s="193"/>
      <c r="FB278" s="193"/>
      <c r="FC278" s="193"/>
      <c r="FD278" s="193"/>
      <c r="FE278" s="193"/>
      <c r="FF278" s="193"/>
      <c r="FG278" s="193"/>
      <c r="FH278" s="193"/>
      <c r="FI278" s="193"/>
      <c r="FJ278" s="193"/>
      <c r="FK278" s="193"/>
      <c r="FL278" s="193"/>
      <c r="FM278" s="193"/>
      <c r="FN278" s="193"/>
      <c r="FO278" s="193"/>
      <c r="FP278" s="193"/>
      <c r="FQ278" s="193"/>
      <c r="FR278" s="193"/>
      <c r="FS278" s="193"/>
      <c r="FT278" s="193"/>
      <c r="FU278" s="193"/>
      <c r="FV278" s="193"/>
      <c r="FW278" s="193"/>
      <c r="FX278" s="193"/>
      <c r="FY278" s="193"/>
      <c r="FZ278" s="193"/>
      <c r="GA278" s="193"/>
      <c r="GB278" s="193"/>
      <c r="GC278" s="193"/>
      <c r="GD278" s="193"/>
      <c r="GE278" s="193"/>
      <c r="GF278" s="193"/>
      <c r="GG278" s="193"/>
      <c r="GH278" s="193"/>
      <c r="GI278" s="193"/>
      <c r="GJ278" s="193"/>
      <c r="GK278" s="193"/>
      <c r="GL278" s="193"/>
      <c r="GM278" s="193"/>
      <c r="GN278" s="193"/>
      <c r="GO278" s="193"/>
      <c r="GP278" s="193"/>
      <c r="GQ278" s="193"/>
      <c r="GR278" s="193"/>
      <c r="GS278" s="193"/>
      <c r="GT278" s="193"/>
      <c r="GU278" s="193"/>
      <c r="GV278" s="193"/>
      <c r="GW278" s="193"/>
      <c r="GX278" s="193"/>
      <c r="GY278" s="193"/>
      <c r="GZ278" s="193"/>
      <c r="HA278" s="193"/>
      <c r="HB278" s="193"/>
      <c r="HC278" s="193"/>
      <c r="HD278" s="193"/>
      <c r="HE278" s="193"/>
      <c r="HF278" s="193"/>
      <c r="HG278" s="193"/>
      <c r="HH278" s="193"/>
      <c r="HI278" s="193"/>
      <c r="HJ278" s="193"/>
      <c r="HK278" s="193"/>
      <c r="HL278" s="193"/>
      <c r="HM278" s="193"/>
      <c r="HN278" s="193"/>
      <c r="HO278" s="193"/>
      <c r="HP278" s="193"/>
      <c r="HQ278" s="193"/>
      <c r="HR278" s="193"/>
      <c r="HS278" s="193"/>
      <c r="HT278" s="193"/>
    </row>
    <row r="279" spans="1:228" s="28" customFormat="1" x14ac:dyDescent="0.2">
      <c r="A279" s="103"/>
      <c r="B279" s="144"/>
      <c r="C279" s="252"/>
      <c r="D279" s="8"/>
      <c r="E279" s="10"/>
      <c r="F279" s="62"/>
      <c r="G279" s="263"/>
      <c r="H279" s="361"/>
      <c r="I279" s="263"/>
      <c r="J279" s="314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  <c r="BJ279" s="193"/>
      <c r="BK279" s="193"/>
      <c r="BL279" s="193"/>
      <c r="BM279" s="193"/>
      <c r="BN279" s="193"/>
      <c r="BO279" s="193"/>
      <c r="BP279" s="193"/>
      <c r="BQ279" s="193"/>
      <c r="BR279" s="193"/>
      <c r="BS279" s="193"/>
      <c r="BT279" s="193"/>
      <c r="BU279" s="193"/>
      <c r="BV279" s="193"/>
      <c r="BW279" s="193"/>
      <c r="BX279" s="193"/>
      <c r="BY279" s="193"/>
      <c r="BZ279" s="193"/>
      <c r="CA279" s="193"/>
      <c r="CB279" s="193"/>
      <c r="CC279" s="193"/>
      <c r="CD279" s="193"/>
      <c r="CE279" s="193"/>
      <c r="CF279" s="193"/>
      <c r="CG279" s="193"/>
      <c r="CH279" s="193"/>
      <c r="CI279" s="193"/>
      <c r="CJ279" s="193"/>
      <c r="CK279" s="193"/>
      <c r="CL279" s="193"/>
      <c r="CM279" s="193"/>
      <c r="CN279" s="193"/>
      <c r="CO279" s="193"/>
      <c r="CP279" s="193"/>
      <c r="CQ279" s="193"/>
      <c r="CR279" s="193"/>
      <c r="CS279" s="193"/>
      <c r="CT279" s="193"/>
      <c r="CU279" s="193"/>
      <c r="CV279" s="193"/>
      <c r="CW279" s="193"/>
      <c r="CX279" s="193"/>
      <c r="CY279" s="193"/>
      <c r="CZ279" s="193"/>
      <c r="DA279" s="193"/>
      <c r="DB279" s="193"/>
      <c r="DC279" s="193"/>
      <c r="DD279" s="193"/>
      <c r="DE279" s="193"/>
      <c r="DF279" s="193"/>
      <c r="DG279" s="193"/>
      <c r="DH279" s="193"/>
      <c r="DI279" s="193"/>
      <c r="DJ279" s="193"/>
      <c r="DK279" s="193"/>
      <c r="DL279" s="193"/>
      <c r="DM279" s="193"/>
      <c r="DN279" s="193"/>
      <c r="DO279" s="193"/>
      <c r="DP279" s="193"/>
      <c r="DQ279" s="193"/>
      <c r="DR279" s="193"/>
      <c r="DS279" s="193"/>
      <c r="DT279" s="193"/>
      <c r="DU279" s="193"/>
      <c r="DV279" s="193"/>
      <c r="DW279" s="193"/>
      <c r="DX279" s="193"/>
      <c r="DY279" s="193"/>
      <c r="DZ279" s="193"/>
      <c r="EA279" s="193"/>
      <c r="EB279" s="193"/>
      <c r="EC279" s="193"/>
      <c r="ED279" s="193"/>
      <c r="EE279" s="193"/>
      <c r="EF279" s="193"/>
      <c r="EG279" s="193"/>
      <c r="EH279" s="193"/>
      <c r="EI279" s="193"/>
      <c r="EJ279" s="193"/>
      <c r="EK279" s="193"/>
      <c r="EL279" s="193"/>
      <c r="EM279" s="193"/>
      <c r="EN279" s="193"/>
      <c r="EO279" s="193"/>
      <c r="EP279" s="193"/>
      <c r="EQ279" s="193"/>
      <c r="ER279" s="193"/>
      <c r="ES279" s="193"/>
      <c r="ET279" s="193"/>
      <c r="EU279" s="193"/>
      <c r="EV279" s="193"/>
      <c r="EW279" s="193"/>
      <c r="EX279" s="193"/>
      <c r="EY279" s="193"/>
      <c r="EZ279" s="193"/>
      <c r="FA279" s="193"/>
      <c r="FB279" s="193"/>
      <c r="FC279" s="193"/>
      <c r="FD279" s="193"/>
      <c r="FE279" s="193"/>
      <c r="FF279" s="193"/>
      <c r="FG279" s="193"/>
      <c r="FH279" s="193"/>
      <c r="FI279" s="193"/>
      <c r="FJ279" s="193"/>
      <c r="FK279" s="193"/>
      <c r="FL279" s="193"/>
      <c r="FM279" s="193"/>
      <c r="FN279" s="193"/>
      <c r="FO279" s="193"/>
      <c r="FP279" s="193"/>
      <c r="FQ279" s="193"/>
      <c r="FR279" s="193"/>
      <c r="FS279" s="193"/>
      <c r="FT279" s="193"/>
      <c r="FU279" s="193"/>
      <c r="FV279" s="193"/>
      <c r="FW279" s="193"/>
      <c r="FX279" s="193"/>
      <c r="FY279" s="193"/>
      <c r="FZ279" s="193"/>
      <c r="GA279" s="193"/>
      <c r="GB279" s="193"/>
      <c r="GC279" s="193"/>
      <c r="GD279" s="193"/>
      <c r="GE279" s="193"/>
      <c r="GF279" s="193"/>
      <c r="GG279" s="193"/>
      <c r="GH279" s="193"/>
      <c r="GI279" s="193"/>
      <c r="GJ279" s="193"/>
      <c r="GK279" s="193"/>
      <c r="GL279" s="193"/>
      <c r="GM279" s="193"/>
      <c r="GN279" s="193"/>
      <c r="GO279" s="193"/>
      <c r="GP279" s="193"/>
      <c r="GQ279" s="193"/>
      <c r="GR279" s="193"/>
      <c r="GS279" s="193"/>
      <c r="GT279" s="193"/>
      <c r="GU279" s="193"/>
      <c r="GV279" s="193"/>
      <c r="GW279" s="193"/>
      <c r="GX279" s="193"/>
      <c r="GY279" s="193"/>
      <c r="GZ279" s="193"/>
      <c r="HA279" s="193"/>
      <c r="HB279" s="193"/>
      <c r="HC279" s="193"/>
      <c r="HD279" s="193"/>
      <c r="HE279" s="193"/>
      <c r="HF279" s="193"/>
      <c r="HG279" s="193"/>
      <c r="HH279" s="193"/>
      <c r="HI279" s="193"/>
      <c r="HJ279" s="193"/>
      <c r="HK279" s="193"/>
      <c r="HL279" s="193"/>
      <c r="HM279" s="193"/>
      <c r="HN279" s="193"/>
      <c r="HO279" s="193"/>
      <c r="HP279" s="193"/>
      <c r="HQ279" s="193"/>
      <c r="HR279" s="193"/>
      <c r="HS279" s="193"/>
      <c r="HT279" s="193"/>
    </row>
    <row r="280" spans="1:228" s="28" customFormat="1" x14ac:dyDescent="0.2">
      <c r="A280" s="103"/>
      <c r="B280" s="144"/>
      <c r="C280" s="252"/>
      <c r="D280" s="717" t="s">
        <v>688</v>
      </c>
      <c r="E280" s="10"/>
      <c r="F280" s="62"/>
      <c r="G280" s="263"/>
      <c r="H280" s="361"/>
      <c r="I280" s="263"/>
      <c r="J280" s="314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  <c r="BJ280" s="193"/>
      <c r="BK280" s="193"/>
      <c r="BL280" s="193"/>
      <c r="BM280" s="193"/>
      <c r="BN280" s="193"/>
      <c r="BO280" s="193"/>
      <c r="BP280" s="193"/>
      <c r="BQ280" s="193"/>
      <c r="BR280" s="193"/>
      <c r="BS280" s="193"/>
      <c r="BT280" s="193"/>
      <c r="BU280" s="193"/>
      <c r="BV280" s="193"/>
      <c r="BW280" s="193"/>
      <c r="BX280" s="193"/>
      <c r="BY280" s="193"/>
      <c r="BZ280" s="193"/>
      <c r="CA280" s="193"/>
      <c r="CB280" s="193"/>
      <c r="CC280" s="193"/>
      <c r="CD280" s="193"/>
      <c r="CE280" s="193"/>
      <c r="CF280" s="193"/>
      <c r="CG280" s="193"/>
      <c r="CH280" s="193"/>
      <c r="CI280" s="193"/>
      <c r="CJ280" s="193"/>
      <c r="CK280" s="193"/>
      <c r="CL280" s="193"/>
      <c r="CM280" s="193"/>
      <c r="CN280" s="193"/>
      <c r="CO280" s="193"/>
      <c r="CP280" s="193"/>
      <c r="CQ280" s="193"/>
      <c r="CR280" s="193"/>
      <c r="CS280" s="193"/>
      <c r="CT280" s="193"/>
      <c r="CU280" s="193"/>
      <c r="CV280" s="193"/>
      <c r="CW280" s="193"/>
      <c r="CX280" s="193"/>
      <c r="CY280" s="193"/>
      <c r="CZ280" s="193"/>
      <c r="DA280" s="193"/>
      <c r="DB280" s="193"/>
      <c r="DC280" s="193"/>
      <c r="DD280" s="193"/>
      <c r="DE280" s="193"/>
      <c r="DF280" s="193"/>
      <c r="DG280" s="193"/>
      <c r="DH280" s="193"/>
      <c r="DI280" s="193"/>
      <c r="DJ280" s="193"/>
      <c r="DK280" s="193"/>
      <c r="DL280" s="193"/>
      <c r="DM280" s="193"/>
      <c r="DN280" s="193"/>
      <c r="DO280" s="193"/>
      <c r="DP280" s="193"/>
      <c r="DQ280" s="193"/>
      <c r="DR280" s="193"/>
      <c r="DS280" s="193"/>
      <c r="DT280" s="193"/>
      <c r="DU280" s="193"/>
      <c r="DV280" s="193"/>
      <c r="DW280" s="193"/>
      <c r="DX280" s="193"/>
      <c r="DY280" s="193"/>
      <c r="DZ280" s="193"/>
      <c r="EA280" s="193"/>
      <c r="EB280" s="193"/>
      <c r="EC280" s="193"/>
      <c r="ED280" s="193"/>
      <c r="EE280" s="193"/>
      <c r="EF280" s="193"/>
      <c r="EG280" s="193"/>
      <c r="EH280" s="193"/>
      <c r="EI280" s="193"/>
      <c r="EJ280" s="193"/>
      <c r="EK280" s="193"/>
      <c r="EL280" s="193"/>
      <c r="EM280" s="193"/>
      <c r="EN280" s="193"/>
      <c r="EO280" s="193"/>
      <c r="EP280" s="193"/>
      <c r="EQ280" s="193"/>
      <c r="ER280" s="193"/>
      <c r="ES280" s="193"/>
      <c r="ET280" s="193"/>
      <c r="EU280" s="193"/>
      <c r="EV280" s="193"/>
      <c r="EW280" s="193"/>
      <c r="EX280" s="193"/>
      <c r="EY280" s="193"/>
      <c r="EZ280" s="193"/>
      <c r="FA280" s="193"/>
      <c r="FB280" s="193"/>
      <c r="FC280" s="193"/>
      <c r="FD280" s="193"/>
      <c r="FE280" s="193"/>
      <c r="FF280" s="193"/>
      <c r="FG280" s="193"/>
      <c r="FH280" s="193"/>
      <c r="FI280" s="193"/>
      <c r="FJ280" s="193"/>
      <c r="FK280" s="193"/>
      <c r="FL280" s="193"/>
      <c r="FM280" s="193"/>
      <c r="FN280" s="193"/>
      <c r="FO280" s="193"/>
      <c r="FP280" s="193"/>
      <c r="FQ280" s="193"/>
      <c r="FR280" s="193"/>
      <c r="FS280" s="193"/>
      <c r="FT280" s="193"/>
      <c r="FU280" s="193"/>
      <c r="FV280" s="193"/>
      <c r="FW280" s="193"/>
      <c r="FX280" s="193"/>
      <c r="FY280" s="193"/>
      <c r="FZ280" s="193"/>
      <c r="GA280" s="193"/>
      <c r="GB280" s="193"/>
      <c r="GC280" s="193"/>
      <c r="GD280" s="193"/>
      <c r="GE280" s="193"/>
      <c r="GF280" s="193"/>
      <c r="GG280" s="193"/>
      <c r="GH280" s="193"/>
      <c r="GI280" s="193"/>
      <c r="GJ280" s="193"/>
      <c r="GK280" s="193"/>
      <c r="GL280" s="193"/>
      <c r="GM280" s="193"/>
      <c r="GN280" s="193"/>
      <c r="GO280" s="193"/>
      <c r="GP280" s="193"/>
      <c r="GQ280" s="193"/>
      <c r="GR280" s="193"/>
      <c r="GS280" s="193"/>
      <c r="GT280" s="193"/>
      <c r="GU280" s="193"/>
      <c r="GV280" s="193"/>
      <c r="GW280" s="193"/>
      <c r="GX280" s="193"/>
      <c r="GY280" s="193"/>
      <c r="GZ280" s="193"/>
      <c r="HA280" s="193"/>
      <c r="HB280" s="193"/>
      <c r="HC280" s="193"/>
      <c r="HD280" s="193"/>
      <c r="HE280" s="193"/>
      <c r="HF280" s="193"/>
      <c r="HG280" s="193"/>
      <c r="HH280" s="193"/>
      <c r="HI280" s="193"/>
      <c r="HJ280" s="193"/>
      <c r="HK280" s="193"/>
      <c r="HL280" s="193"/>
      <c r="HM280" s="193"/>
      <c r="HN280" s="193"/>
      <c r="HO280" s="193"/>
      <c r="HP280" s="193"/>
      <c r="HQ280" s="193"/>
      <c r="HR280" s="193"/>
      <c r="HS280" s="193"/>
      <c r="HT280" s="193"/>
    </row>
    <row r="281" spans="1:228" s="28" customFormat="1" x14ac:dyDescent="0.2">
      <c r="A281" s="103"/>
      <c r="B281" s="144"/>
      <c r="C281" s="252"/>
      <c r="D281" s="417"/>
      <c r="E281" s="10"/>
      <c r="F281" s="62"/>
      <c r="G281" s="263"/>
      <c r="H281" s="361"/>
      <c r="I281" s="263"/>
      <c r="J281" s="314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  <c r="BJ281" s="193"/>
      <c r="BK281" s="193"/>
      <c r="BL281" s="193"/>
      <c r="BM281" s="193"/>
      <c r="BN281" s="193"/>
      <c r="BO281" s="193"/>
      <c r="BP281" s="193"/>
      <c r="BQ281" s="193"/>
      <c r="BR281" s="193"/>
      <c r="BS281" s="193"/>
      <c r="BT281" s="193"/>
      <c r="BU281" s="193"/>
      <c r="BV281" s="193"/>
      <c r="BW281" s="193"/>
      <c r="BX281" s="193"/>
      <c r="BY281" s="193"/>
      <c r="BZ281" s="193"/>
      <c r="CA281" s="193"/>
      <c r="CB281" s="193"/>
      <c r="CC281" s="193"/>
      <c r="CD281" s="193"/>
      <c r="CE281" s="193"/>
      <c r="CF281" s="193"/>
      <c r="CG281" s="193"/>
      <c r="CH281" s="193"/>
      <c r="CI281" s="193"/>
      <c r="CJ281" s="193"/>
      <c r="CK281" s="193"/>
      <c r="CL281" s="193"/>
      <c r="CM281" s="193"/>
      <c r="CN281" s="193"/>
      <c r="CO281" s="193"/>
      <c r="CP281" s="193"/>
      <c r="CQ281" s="193"/>
      <c r="CR281" s="193"/>
      <c r="CS281" s="193"/>
      <c r="CT281" s="193"/>
      <c r="CU281" s="193"/>
      <c r="CV281" s="193"/>
      <c r="CW281" s="193"/>
      <c r="CX281" s="193"/>
      <c r="CY281" s="193"/>
      <c r="CZ281" s="193"/>
      <c r="DA281" s="193"/>
      <c r="DB281" s="193"/>
      <c r="DC281" s="193"/>
      <c r="DD281" s="193"/>
      <c r="DE281" s="193"/>
      <c r="DF281" s="193"/>
      <c r="DG281" s="193"/>
      <c r="DH281" s="193"/>
      <c r="DI281" s="193"/>
      <c r="DJ281" s="193"/>
      <c r="DK281" s="193"/>
      <c r="DL281" s="193"/>
      <c r="DM281" s="193"/>
      <c r="DN281" s="193"/>
      <c r="DO281" s="193"/>
      <c r="DP281" s="193"/>
      <c r="DQ281" s="193"/>
      <c r="DR281" s="193"/>
      <c r="DS281" s="193"/>
      <c r="DT281" s="193"/>
      <c r="DU281" s="193"/>
      <c r="DV281" s="193"/>
      <c r="DW281" s="193"/>
      <c r="DX281" s="193"/>
      <c r="DY281" s="193"/>
      <c r="DZ281" s="193"/>
      <c r="EA281" s="193"/>
      <c r="EB281" s="193"/>
      <c r="EC281" s="193"/>
      <c r="ED281" s="193"/>
      <c r="EE281" s="193"/>
      <c r="EF281" s="193"/>
      <c r="EG281" s="193"/>
      <c r="EH281" s="193"/>
      <c r="EI281" s="193"/>
      <c r="EJ281" s="193"/>
      <c r="EK281" s="193"/>
      <c r="EL281" s="193"/>
      <c r="EM281" s="193"/>
      <c r="EN281" s="193"/>
      <c r="EO281" s="193"/>
      <c r="EP281" s="193"/>
      <c r="EQ281" s="193"/>
      <c r="ER281" s="193"/>
      <c r="ES281" s="193"/>
      <c r="ET281" s="193"/>
      <c r="EU281" s="193"/>
      <c r="EV281" s="193"/>
      <c r="EW281" s="193"/>
      <c r="EX281" s="193"/>
      <c r="EY281" s="193"/>
      <c r="EZ281" s="193"/>
      <c r="FA281" s="193"/>
      <c r="FB281" s="193"/>
      <c r="FC281" s="193"/>
      <c r="FD281" s="193"/>
      <c r="FE281" s="193"/>
      <c r="FF281" s="193"/>
      <c r="FG281" s="193"/>
      <c r="FH281" s="193"/>
      <c r="FI281" s="193"/>
      <c r="FJ281" s="193"/>
      <c r="FK281" s="193"/>
      <c r="FL281" s="193"/>
      <c r="FM281" s="193"/>
      <c r="FN281" s="193"/>
      <c r="FO281" s="193"/>
      <c r="FP281" s="193"/>
      <c r="FQ281" s="193"/>
      <c r="FR281" s="193"/>
      <c r="FS281" s="193"/>
      <c r="FT281" s="193"/>
      <c r="FU281" s="193"/>
      <c r="FV281" s="193"/>
      <c r="FW281" s="193"/>
      <c r="FX281" s="193"/>
      <c r="FY281" s="193"/>
      <c r="FZ281" s="193"/>
      <c r="GA281" s="193"/>
      <c r="GB281" s="193"/>
      <c r="GC281" s="193"/>
      <c r="GD281" s="193"/>
      <c r="GE281" s="193"/>
      <c r="GF281" s="193"/>
      <c r="GG281" s="193"/>
      <c r="GH281" s="193"/>
      <c r="GI281" s="193"/>
      <c r="GJ281" s="193"/>
      <c r="GK281" s="193"/>
      <c r="GL281" s="193"/>
      <c r="GM281" s="193"/>
      <c r="GN281" s="193"/>
      <c r="GO281" s="193"/>
      <c r="GP281" s="193"/>
      <c r="GQ281" s="193"/>
      <c r="GR281" s="193"/>
      <c r="GS281" s="193"/>
      <c r="GT281" s="193"/>
      <c r="GU281" s="193"/>
      <c r="GV281" s="193"/>
      <c r="GW281" s="193"/>
      <c r="GX281" s="193"/>
      <c r="GY281" s="193"/>
      <c r="GZ281" s="193"/>
      <c r="HA281" s="193"/>
      <c r="HB281" s="193"/>
      <c r="HC281" s="193"/>
      <c r="HD281" s="193"/>
      <c r="HE281" s="193"/>
      <c r="HF281" s="193"/>
      <c r="HG281" s="193"/>
      <c r="HH281" s="193"/>
      <c r="HI281" s="193"/>
      <c r="HJ281" s="193"/>
      <c r="HK281" s="193"/>
      <c r="HL281" s="193"/>
      <c r="HM281" s="193"/>
      <c r="HN281" s="193"/>
      <c r="HO281" s="193"/>
      <c r="HP281" s="193"/>
      <c r="HQ281" s="193"/>
      <c r="HR281" s="193"/>
      <c r="HS281" s="193"/>
      <c r="HT281" s="193"/>
    </row>
    <row r="282" spans="1:228" s="28" customFormat="1" x14ac:dyDescent="0.2">
      <c r="A282" s="277"/>
      <c r="B282" s="144"/>
      <c r="C282" s="252"/>
      <c r="D282" s="417" t="s">
        <v>369</v>
      </c>
      <c r="E282" s="10"/>
      <c r="F282" s="62"/>
      <c r="G282" s="263"/>
      <c r="H282" s="361"/>
      <c r="I282" s="263"/>
      <c r="J282" s="314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  <c r="BJ282" s="193"/>
      <c r="BK282" s="193"/>
      <c r="BL282" s="193"/>
      <c r="BM282" s="193"/>
      <c r="BN282" s="193"/>
      <c r="BO282" s="193"/>
      <c r="BP282" s="193"/>
      <c r="BQ282" s="193"/>
      <c r="BR282" s="193"/>
      <c r="BS282" s="193"/>
      <c r="BT282" s="193"/>
      <c r="BU282" s="193"/>
      <c r="BV282" s="193"/>
      <c r="BW282" s="193"/>
      <c r="BX282" s="193"/>
      <c r="BY282" s="193"/>
      <c r="BZ282" s="193"/>
      <c r="CA282" s="193"/>
      <c r="CB282" s="193"/>
      <c r="CC282" s="193"/>
      <c r="CD282" s="193"/>
      <c r="CE282" s="193"/>
      <c r="CF282" s="193"/>
      <c r="CG282" s="193"/>
      <c r="CH282" s="193"/>
      <c r="CI282" s="193"/>
      <c r="CJ282" s="193"/>
      <c r="CK282" s="193"/>
      <c r="CL282" s="193"/>
      <c r="CM282" s="193"/>
      <c r="CN282" s="193"/>
      <c r="CO282" s="193"/>
      <c r="CP282" s="193"/>
      <c r="CQ282" s="193"/>
      <c r="CR282" s="193"/>
      <c r="CS282" s="193"/>
      <c r="CT282" s="193"/>
      <c r="CU282" s="193"/>
      <c r="CV282" s="193"/>
      <c r="CW282" s="193"/>
      <c r="CX282" s="193"/>
      <c r="CY282" s="193"/>
      <c r="CZ282" s="193"/>
      <c r="DA282" s="193"/>
      <c r="DB282" s="193"/>
      <c r="DC282" s="193"/>
      <c r="DD282" s="193"/>
      <c r="DE282" s="193"/>
      <c r="DF282" s="193"/>
      <c r="DG282" s="193"/>
      <c r="DH282" s="193"/>
      <c r="DI282" s="193"/>
      <c r="DJ282" s="193"/>
      <c r="DK282" s="193"/>
      <c r="DL282" s="193"/>
      <c r="DM282" s="193"/>
      <c r="DN282" s="193"/>
      <c r="DO282" s="193"/>
      <c r="DP282" s="193"/>
      <c r="DQ282" s="193"/>
      <c r="DR282" s="193"/>
      <c r="DS282" s="193"/>
      <c r="DT282" s="193"/>
      <c r="DU282" s="193"/>
      <c r="DV282" s="193"/>
      <c r="DW282" s="193"/>
      <c r="DX282" s="193"/>
      <c r="DY282" s="193"/>
      <c r="DZ282" s="193"/>
      <c r="EA282" s="193"/>
      <c r="EB282" s="193"/>
      <c r="EC282" s="193"/>
      <c r="ED282" s="193"/>
      <c r="EE282" s="193"/>
      <c r="EF282" s="193"/>
      <c r="EG282" s="193"/>
      <c r="EH282" s="193"/>
      <c r="EI282" s="193"/>
      <c r="EJ282" s="193"/>
      <c r="EK282" s="193"/>
      <c r="EL282" s="193"/>
      <c r="EM282" s="193"/>
      <c r="EN282" s="193"/>
      <c r="EO282" s="193"/>
      <c r="EP282" s="193"/>
      <c r="EQ282" s="193"/>
      <c r="ER282" s="193"/>
      <c r="ES282" s="193"/>
      <c r="ET282" s="193"/>
      <c r="EU282" s="193"/>
      <c r="EV282" s="193"/>
      <c r="EW282" s="193"/>
      <c r="EX282" s="193"/>
      <c r="EY282" s="193"/>
      <c r="EZ282" s="193"/>
      <c r="FA282" s="193"/>
      <c r="FB282" s="193"/>
      <c r="FC282" s="193"/>
      <c r="FD282" s="193"/>
      <c r="FE282" s="193"/>
      <c r="FF282" s="193"/>
      <c r="FG282" s="193"/>
      <c r="FH282" s="193"/>
      <c r="FI282" s="193"/>
      <c r="FJ282" s="193"/>
      <c r="FK282" s="193"/>
      <c r="FL282" s="193"/>
      <c r="FM282" s="193"/>
      <c r="FN282" s="193"/>
      <c r="FO282" s="193"/>
      <c r="FP282" s="193"/>
      <c r="FQ282" s="193"/>
      <c r="FR282" s="193"/>
      <c r="FS282" s="193"/>
      <c r="FT282" s="193"/>
      <c r="FU282" s="193"/>
      <c r="FV282" s="193"/>
      <c r="FW282" s="193"/>
      <c r="FX282" s="193"/>
      <c r="FY282" s="193"/>
      <c r="FZ282" s="193"/>
      <c r="GA282" s="193"/>
      <c r="GB282" s="193"/>
      <c r="GC282" s="193"/>
      <c r="GD282" s="193"/>
      <c r="GE282" s="193"/>
      <c r="GF282" s="193"/>
      <c r="GG282" s="193"/>
      <c r="GH282" s="193"/>
      <c r="GI282" s="193"/>
      <c r="GJ282" s="193"/>
      <c r="GK282" s="193"/>
      <c r="GL282" s="193"/>
      <c r="GM282" s="193"/>
      <c r="GN282" s="193"/>
      <c r="GO282" s="193"/>
      <c r="GP282" s="193"/>
      <c r="GQ282" s="193"/>
      <c r="GR282" s="193"/>
      <c r="GS282" s="193"/>
      <c r="GT282" s="193"/>
      <c r="GU282" s="193"/>
      <c r="GV282" s="193"/>
      <c r="GW282" s="193"/>
      <c r="GX282" s="193"/>
      <c r="GY282" s="193"/>
      <c r="GZ282" s="193"/>
      <c r="HA282" s="193"/>
      <c r="HB282" s="193"/>
      <c r="HC282" s="193"/>
      <c r="HD282" s="193"/>
      <c r="HE282" s="193"/>
      <c r="HF282" s="193"/>
      <c r="HG282" s="193"/>
      <c r="HH282" s="193"/>
      <c r="HI282" s="193"/>
      <c r="HJ282" s="193"/>
      <c r="HK282" s="193"/>
      <c r="HL282" s="193"/>
      <c r="HM282" s="193"/>
      <c r="HN282" s="193"/>
      <c r="HO282" s="193"/>
      <c r="HP282" s="193"/>
      <c r="HQ282" s="193"/>
      <c r="HR282" s="193"/>
      <c r="HS282" s="193"/>
      <c r="HT282" s="193"/>
    </row>
    <row r="283" spans="1:228" s="28" customFormat="1" x14ac:dyDescent="0.2">
      <c r="A283" s="103"/>
      <c r="B283" s="144"/>
      <c r="C283" s="252"/>
      <c r="D283" s="417"/>
      <c r="E283" s="10"/>
      <c r="F283" s="62"/>
      <c r="G283" s="263"/>
      <c r="H283" s="361"/>
      <c r="I283" s="263"/>
      <c r="J283" s="314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  <c r="BJ283" s="193"/>
      <c r="BK283" s="193"/>
      <c r="BL283" s="193"/>
      <c r="BM283" s="193"/>
      <c r="BN283" s="193"/>
      <c r="BO283" s="193"/>
      <c r="BP283" s="193"/>
      <c r="BQ283" s="193"/>
      <c r="BR283" s="193"/>
      <c r="BS283" s="193"/>
      <c r="BT283" s="193"/>
      <c r="BU283" s="193"/>
      <c r="BV283" s="193"/>
      <c r="BW283" s="193"/>
      <c r="BX283" s="193"/>
      <c r="BY283" s="193"/>
      <c r="BZ283" s="193"/>
      <c r="CA283" s="193"/>
      <c r="CB283" s="193"/>
      <c r="CC283" s="193"/>
      <c r="CD283" s="193"/>
      <c r="CE283" s="193"/>
      <c r="CF283" s="193"/>
      <c r="CG283" s="193"/>
      <c r="CH283" s="193"/>
      <c r="CI283" s="193"/>
      <c r="CJ283" s="193"/>
      <c r="CK283" s="193"/>
      <c r="CL283" s="193"/>
      <c r="CM283" s="193"/>
      <c r="CN283" s="193"/>
      <c r="CO283" s="193"/>
      <c r="CP283" s="193"/>
      <c r="CQ283" s="193"/>
      <c r="CR283" s="193"/>
      <c r="CS283" s="193"/>
      <c r="CT283" s="193"/>
      <c r="CU283" s="193"/>
      <c r="CV283" s="193"/>
      <c r="CW283" s="193"/>
      <c r="CX283" s="193"/>
      <c r="CY283" s="193"/>
      <c r="CZ283" s="193"/>
      <c r="DA283" s="193"/>
      <c r="DB283" s="193"/>
      <c r="DC283" s="193"/>
      <c r="DD283" s="193"/>
      <c r="DE283" s="193"/>
      <c r="DF283" s="193"/>
      <c r="DG283" s="193"/>
      <c r="DH283" s="193"/>
      <c r="DI283" s="193"/>
      <c r="DJ283" s="193"/>
      <c r="DK283" s="193"/>
      <c r="DL283" s="193"/>
      <c r="DM283" s="193"/>
      <c r="DN283" s="193"/>
      <c r="DO283" s="193"/>
      <c r="DP283" s="193"/>
      <c r="DQ283" s="193"/>
      <c r="DR283" s="193"/>
      <c r="DS283" s="193"/>
      <c r="DT283" s="193"/>
      <c r="DU283" s="193"/>
      <c r="DV283" s="193"/>
      <c r="DW283" s="193"/>
      <c r="DX283" s="193"/>
      <c r="DY283" s="193"/>
      <c r="DZ283" s="193"/>
      <c r="EA283" s="193"/>
      <c r="EB283" s="193"/>
      <c r="EC283" s="193"/>
      <c r="ED283" s="193"/>
      <c r="EE283" s="193"/>
      <c r="EF283" s="193"/>
      <c r="EG283" s="193"/>
      <c r="EH283" s="193"/>
      <c r="EI283" s="193"/>
      <c r="EJ283" s="193"/>
      <c r="EK283" s="193"/>
      <c r="EL283" s="193"/>
      <c r="EM283" s="193"/>
      <c r="EN283" s="193"/>
      <c r="EO283" s="193"/>
      <c r="EP283" s="193"/>
      <c r="EQ283" s="193"/>
      <c r="ER283" s="193"/>
      <c r="ES283" s="193"/>
      <c r="ET283" s="193"/>
      <c r="EU283" s="193"/>
      <c r="EV283" s="193"/>
      <c r="EW283" s="193"/>
      <c r="EX283" s="193"/>
      <c r="EY283" s="193"/>
      <c r="EZ283" s="193"/>
      <c r="FA283" s="193"/>
      <c r="FB283" s="193"/>
      <c r="FC283" s="193"/>
      <c r="FD283" s="193"/>
      <c r="FE283" s="193"/>
      <c r="FF283" s="193"/>
      <c r="FG283" s="193"/>
      <c r="FH283" s="193"/>
      <c r="FI283" s="193"/>
      <c r="FJ283" s="193"/>
      <c r="FK283" s="193"/>
      <c r="FL283" s="193"/>
      <c r="FM283" s="193"/>
      <c r="FN283" s="193"/>
      <c r="FO283" s="193"/>
      <c r="FP283" s="193"/>
      <c r="FQ283" s="193"/>
      <c r="FR283" s="193"/>
      <c r="FS283" s="193"/>
      <c r="FT283" s="193"/>
      <c r="FU283" s="193"/>
      <c r="FV283" s="193"/>
      <c r="FW283" s="193"/>
      <c r="FX283" s="193"/>
      <c r="FY283" s="193"/>
      <c r="FZ283" s="193"/>
      <c r="GA283" s="193"/>
      <c r="GB283" s="193"/>
      <c r="GC283" s="193"/>
      <c r="GD283" s="193"/>
      <c r="GE283" s="193"/>
      <c r="GF283" s="193"/>
      <c r="GG283" s="193"/>
      <c r="GH283" s="193"/>
      <c r="GI283" s="193"/>
      <c r="GJ283" s="193"/>
      <c r="GK283" s="193"/>
      <c r="GL283" s="193"/>
      <c r="GM283" s="193"/>
      <c r="GN283" s="193"/>
      <c r="GO283" s="193"/>
      <c r="GP283" s="193"/>
      <c r="GQ283" s="193"/>
      <c r="GR283" s="193"/>
      <c r="GS283" s="193"/>
      <c r="GT283" s="193"/>
      <c r="GU283" s="193"/>
      <c r="GV283" s="193"/>
      <c r="GW283" s="193"/>
      <c r="GX283" s="193"/>
      <c r="GY283" s="193"/>
      <c r="GZ283" s="193"/>
      <c r="HA283" s="193"/>
      <c r="HB283" s="193"/>
      <c r="HC283" s="193"/>
      <c r="HD283" s="193"/>
      <c r="HE283" s="193"/>
      <c r="HF283" s="193"/>
      <c r="HG283" s="193"/>
      <c r="HH283" s="193"/>
      <c r="HI283" s="193"/>
      <c r="HJ283" s="193"/>
      <c r="HK283" s="193"/>
      <c r="HL283" s="193"/>
      <c r="HM283" s="193"/>
      <c r="HN283" s="193"/>
      <c r="HO283" s="193"/>
      <c r="HP283" s="193"/>
      <c r="HQ283" s="193"/>
      <c r="HR283" s="193"/>
      <c r="HS283" s="193"/>
      <c r="HT283" s="193"/>
    </row>
    <row r="284" spans="1:228" s="28" customFormat="1" x14ac:dyDescent="0.2">
      <c r="A284" s="103"/>
      <c r="B284" s="144"/>
      <c r="C284" s="252"/>
      <c r="D284" s="268" t="s">
        <v>687</v>
      </c>
      <c r="E284" s="10"/>
      <c r="F284" s="62"/>
      <c r="G284" s="263"/>
      <c r="H284" s="361"/>
      <c r="I284" s="263"/>
      <c r="J284" s="314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  <c r="BJ284" s="193"/>
      <c r="BK284" s="193"/>
      <c r="BL284" s="193"/>
      <c r="BM284" s="193"/>
      <c r="BN284" s="193"/>
      <c r="BO284" s="193"/>
      <c r="BP284" s="193"/>
      <c r="BQ284" s="193"/>
      <c r="BR284" s="193"/>
      <c r="BS284" s="193"/>
      <c r="BT284" s="193"/>
      <c r="BU284" s="193"/>
      <c r="BV284" s="193"/>
      <c r="BW284" s="193"/>
      <c r="BX284" s="193"/>
      <c r="BY284" s="193"/>
      <c r="BZ284" s="193"/>
      <c r="CA284" s="193"/>
      <c r="CB284" s="193"/>
      <c r="CC284" s="193"/>
      <c r="CD284" s="193"/>
      <c r="CE284" s="193"/>
      <c r="CF284" s="193"/>
      <c r="CG284" s="193"/>
      <c r="CH284" s="193"/>
      <c r="CI284" s="193"/>
      <c r="CJ284" s="193"/>
      <c r="CK284" s="193"/>
      <c r="CL284" s="193"/>
      <c r="CM284" s="193"/>
      <c r="CN284" s="193"/>
      <c r="CO284" s="193"/>
      <c r="CP284" s="193"/>
      <c r="CQ284" s="193"/>
      <c r="CR284" s="193"/>
      <c r="CS284" s="193"/>
      <c r="CT284" s="193"/>
      <c r="CU284" s="193"/>
      <c r="CV284" s="193"/>
      <c r="CW284" s="193"/>
      <c r="CX284" s="193"/>
      <c r="CY284" s="193"/>
      <c r="CZ284" s="193"/>
      <c r="DA284" s="193"/>
      <c r="DB284" s="193"/>
      <c r="DC284" s="193"/>
      <c r="DD284" s="193"/>
      <c r="DE284" s="193"/>
      <c r="DF284" s="193"/>
      <c r="DG284" s="193"/>
      <c r="DH284" s="193"/>
      <c r="DI284" s="193"/>
      <c r="DJ284" s="193"/>
      <c r="DK284" s="193"/>
      <c r="DL284" s="193"/>
      <c r="DM284" s="193"/>
      <c r="DN284" s="193"/>
      <c r="DO284" s="193"/>
      <c r="DP284" s="193"/>
      <c r="DQ284" s="193"/>
      <c r="DR284" s="193"/>
      <c r="DS284" s="193"/>
      <c r="DT284" s="193"/>
      <c r="DU284" s="193"/>
      <c r="DV284" s="193"/>
      <c r="DW284" s="193"/>
      <c r="DX284" s="193"/>
      <c r="DY284" s="193"/>
      <c r="DZ284" s="193"/>
      <c r="EA284" s="193"/>
      <c r="EB284" s="193"/>
      <c r="EC284" s="193"/>
      <c r="ED284" s="193"/>
      <c r="EE284" s="193"/>
      <c r="EF284" s="193"/>
      <c r="EG284" s="193"/>
      <c r="EH284" s="193"/>
      <c r="EI284" s="193"/>
      <c r="EJ284" s="193"/>
      <c r="EK284" s="193"/>
      <c r="EL284" s="193"/>
      <c r="EM284" s="193"/>
      <c r="EN284" s="193"/>
      <c r="EO284" s="193"/>
      <c r="EP284" s="193"/>
      <c r="EQ284" s="193"/>
      <c r="ER284" s="193"/>
      <c r="ES284" s="193"/>
      <c r="ET284" s="193"/>
      <c r="EU284" s="193"/>
      <c r="EV284" s="193"/>
      <c r="EW284" s="193"/>
      <c r="EX284" s="193"/>
      <c r="EY284" s="193"/>
      <c r="EZ284" s="193"/>
      <c r="FA284" s="193"/>
      <c r="FB284" s="193"/>
      <c r="FC284" s="193"/>
      <c r="FD284" s="193"/>
      <c r="FE284" s="193"/>
      <c r="FF284" s="193"/>
      <c r="FG284" s="193"/>
      <c r="FH284" s="193"/>
      <c r="FI284" s="193"/>
      <c r="FJ284" s="193"/>
      <c r="FK284" s="193"/>
      <c r="FL284" s="193"/>
      <c r="FM284" s="193"/>
      <c r="FN284" s="193"/>
      <c r="FO284" s="193"/>
      <c r="FP284" s="193"/>
      <c r="FQ284" s="193"/>
      <c r="FR284" s="193"/>
      <c r="FS284" s="193"/>
      <c r="FT284" s="193"/>
      <c r="FU284" s="193"/>
      <c r="FV284" s="193"/>
      <c r="FW284" s="193"/>
      <c r="FX284" s="193"/>
      <c r="FY284" s="193"/>
      <c r="FZ284" s="193"/>
      <c r="GA284" s="193"/>
      <c r="GB284" s="193"/>
      <c r="GC284" s="193"/>
      <c r="GD284" s="193"/>
      <c r="GE284" s="193"/>
      <c r="GF284" s="193"/>
      <c r="GG284" s="193"/>
      <c r="GH284" s="193"/>
      <c r="GI284" s="193"/>
      <c r="GJ284" s="193"/>
      <c r="GK284" s="193"/>
      <c r="GL284" s="193"/>
      <c r="GM284" s="193"/>
      <c r="GN284" s="193"/>
      <c r="GO284" s="193"/>
      <c r="GP284" s="193"/>
      <c r="GQ284" s="193"/>
      <c r="GR284" s="193"/>
      <c r="GS284" s="193"/>
      <c r="GT284" s="193"/>
      <c r="GU284" s="193"/>
      <c r="GV284" s="193"/>
      <c r="GW284" s="193"/>
      <c r="GX284" s="193"/>
      <c r="GY284" s="193"/>
      <c r="GZ284" s="193"/>
      <c r="HA284" s="193"/>
      <c r="HB284" s="193"/>
      <c r="HC284" s="193"/>
      <c r="HD284" s="193"/>
      <c r="HE284" s="193"/>
      <c r="HF284" s="193"/>
      <c r="HG284" s="193"/>
      <c r="HH284" s="193"/>
      <c r="HI284" s="193"/>
      <c r="HJ284" s="193"/>
      <c r="HK284" s="193"/>
      <c r="HL284" s="193"/>
      <c r="HM284" s="193"/>
      <c r="HN284" s="193"/>
      <c r="HO284" s="193"/>
      <c r="HP284" s="193"/>
      <c r="HQ284" s="193"/>
      <c r="HR284" s="193"/>
      <c r="HS284" s="193"/>
      <c r="HT284" s="193"/>
    </row>
    <row r="285" spans="1:228" s="28" customFormat="1" x14ac:dyDescent="0.2">
      <c r="A285" s="103"/>
      <c r="B285" s="144"/>
      <c r="C285" s="252"/>
      <c r="D285" s="417" t="s">
        <v>290</v>
      </c>
      <c r="E285" s="10"/>
      <c r="F285" s="62"/>
      <c r="G285" s="263"/>
      <c r="H285" s="361"/>
      <c r="I285" s="263"/>
      <c r="J285" s="314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  <c r="BJ285" s="193"/>
      <c r="BK285" s="193"/>
      <c r="BL285" s="193"/>
      <c r="BM285" s="193"/>
      <c r="BN285" s="193"/>
      <c r="BO285" s="193"/>
      <c r="BP285" s="193"/>
      <c r="BQ285" s="193"/>
      <c r="BR285" s="193"/>
      <c r="BS285" s="193"/>
      <c r="BT285" s="193"/>
      <c r="BU285" s="193"/>
      <c r="BV285" s="193"/>
      <c r="BW285" s="193"/>
      <c r="BX285" s="193"/>
      <c r="BY285" s="193"/>
      <c r="BZ285" s="193"/>
      <c r="CA285" s="193"/>
      <c r="CB285" s="193"/>
      <c r="CC285" s="193"/>
      <c r="CD285" s="193"/>
      <c r="CE285" s="193"/>
      <c r="CF285" s="193"/>
      <c r="CG285" s="193"/>
      <c r="CH285" s="193"/>
      <c r="CI285" s="193"/>
      <c r="CJ285" s="193"/>
      <c r="CK285" s="193"/>
      <c r="CL285" s="193"/>
      <c r="CM285" s="193"/>
      <c r="CN285" s="193"/>
      <c r="CO285" s="193"/>
      <c r="CP285" s="193"/>
      <c r="CQ285" s="193"/>
      <c r="CR285" s="193"/>
      <c r="CS285" s="193"/>
      <c r="CT285" s="193"/>
      <c r="CU285" s="193"/>
      <c r="CV285" s="193"/>
      <c r="CW285" s="193"/>
      <c r="CX285" s="193"/>
      <c r="CY285" s="193"/>
      <c r="CZ285" s="193"/>
      <c r="DA285" s="193"/>
      <c r="DB285" s="193"/>
      <c r="DC285" s="193"/>
      <c r="DD285" s="193"/>
      <c r="DE285" s="193"/>
      <c r="DF285" s="193"/>
      <c r="DG285" s="193"/>
      <c r="DH285" s="193"/>
      <c r="DI285" s="193"/>
      <c r="DJ285" s="193"/>
      <c r="DK285" s="193"/>
      <c r="DL285" s="193"/>
      <c r="DM285" s="193"/>
      <c r="DN285" s="193"/>
      <c r="DO285" s="193"/>
      <c r="DP285" s="193"/>
      <c r="DQ285" s="193"/>
      <c r="DR285" s="193"/>
      <c r="DS285" s="193"/>
      <c r="DT285" s="193"/>
      <c r="DU285" s="193"/>
      <c r="DV285" s="193"/>
      <c r="DW285" s="193"/>
      <c r="DX285" s="193"/>
      <c r="DY285" s="193"/>
      <c r="DZ285" s="193"/>
      <c r="EA285" s="193"/>
      <c r="EB285" s="193"/>
      <c r="EC285" s="193"/>
      <c r="ED285" s="193"/>
      <c r="EE285" s="193"/>
      <c r="EF285" s="193"/>
      <c r="EG285" s="193"/>
      <c r="EH285" s="193"/>
      <c r="EI285" s="193"/>
      <c r="EJ285" s="193"/>
      <c r="EK285" s="193"/>
      <c r="EL285" s="193"/>
      <c r="EM285" s="193"/>
      <c r="EN285" s="193"/>
      <c r="EO285" s="193"/>
      <c r="EP285" s="193"/>
      <c r="EQ285" s="193"/>
      <c r="ER285" s="193"/>
      <c r="ES285" s="193"/>
      <c r="ET285" s="193"/>
      <c r="EU285" s="193"/>
      <c r="EV285" s="193"/>
      <c r="EW285" s="193"/>
      <c r="EX285" s="193"/>
      <c r="EY285" s="193"/>
      <c r="EZ285" s="193"/>
      <c r="FA285" s="193"/>
      <c r="FB285" s="193"/>
      <c r="FC285" s="193"/>
      <c r="FD285" s="193"/>
      <c r="FE285" s="193"/>
      <c r="FF285" s="193"/>
      <c r="FG285" s="193"/>
      <c r="FH285" s="193"/>
      <c r="FI285" s="193"/>
      <c r="FJ285" s="193"/>
      <c r="FK285" s="193"/>
      <c r="FL285" s="193"/>
      <c r="FM285" s="193"/>
      <c r="FN285" s="193"/>
      <c r="FO285" s="193"/>
      <c r="FP285" s="193"/>
      <c r="FQ285" s="193"/>
      <c r="FR285" s="193"/>
      <c r="FS285" s="193"/>
      <c r="FT285" s="193"/>
      <c r="FU285" s="193"/>
      <c r="FV285" s="193"/>
      <c r="FW285" s="193"/>
      <c r="FX285" s="193"/>
      <c r="FY285" s="193"/>
      <c r="FZ285" s="193"/>
      <c r="GA285" s="193"/>
      <c r="GB285" s="193"/>
      <c r="GC285" s="193"/>
      <c r="GD285" s="193"/>
      <c r="GE285" s="193"/>
      <c r="GF285" s="193"/>
      <c r="GG285" s="193"/>
      <c r="GH285" s="193"/>
      <c r="GI285" s="193"/>
      <c r="GJ285" s="193"/>
      <c r="GK285" s="193"/>
      <c r="GL285" s="193"/>
      <c r="GM285" s="193"/>
      <c r="GN285" s="193"/>
      <c r="GO285" s="193"/>
      <c r="GP285" s="193"/>
      <c r="GQ285" s="193"/>
      <c r="GR285" s="193"/>
      <c r="GS285" s="193"/>
      <c r="GT285" s="193"/>
      <c r="GU285" s="193"/>
      <c r="GV285" s="193"/>
      <c r="GW285" s="193"/>
      <c r="GX285" s="193"/>
      <c r="GY285" s="193"/>
      <c r="GZ285" s="193"/>
      <c r="HA285" s="193"/>
      <c r="HB285" s="193"/>
      <c r="HC285" s="193"/>
      <c r="HD285" s="193"/>
      <c r="HE285" s="193"/>
      <c r="HF285" s="193"/>
      <c r="HG285" s="193"/>
      <c r="HH285" s="193"/>
      <c r="HI285" s="193"/>
      <c r="HJ285" s="193"/>
      <c r="HK285" s="193"/>
      <c r="HL285" s="193"/>
      <c r="HM285" s="193"/>
      <c r="HN285" s="193"/>
      <c r="HO285" s="193"/>
      <c r="HP285" s="193"/>
      <c r="HQ285" s="193"/>
      <c r="HR285" s="193"/>
      <c r="HS285" s="193"/>
      <c r="HT285" s="193"/>
    </row>
    <row r="286" spans="1:228" s="28" customFormat="1" x14ac:dyDescent="0.2">
      <c r="A286" s="103"/>
      <c r="B286" s="144"/>
      <c r="C286" s="252"/>
      <c r="D286" s="417"/>
      <c r="E286" s="10"/>
      <c r="F286" s="62"/>
      <c r="G286" s="263"/>
      <c r="H286" s="361"/>
      <c r="I286" s="263"/>
      <c r="J286" s="314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  <c r="BJ286" s="193"/>
      <c r="BK286" s="193"/>
      <c r="BL286" s="193"/>
      <c r="BM286" s="193"/>
      <c r="BN286" s="193"/>
      <c r="BO286" s="193"/>
      <c r="BP286" s="193"/>
      <c r="BQ286" s="193"/>
      <c r="BR286" s="193"/>
      <c r="BS286" s="193"/>
      <c r="BT286" s="193"/>
      <c r="BU286" s="193"/>
      <c r="BV286" s="193"/>
      <c r="BW286" s="193"/>
      <c r="BX286" s="193"/>
      <c r="BY286" s="193"/>
      <c r="BZ286" s="193"/>
      <c r="CA286" s="193"/>
      <c r="CB286" s="193"/>
      <c r="CC286" s="193"/>
      <c r="CD286" s="193"/>
      <c r="CE286" s="193"/>
      <c r="CF286" s="193"/>
      <c r="CG286" s="193"/>
      <c r="CH286" s="193"/>
      <c r="CI286" s="193"/>
      <c r="CJ286" s="193"/>
      <c r="CK286" s="193"/>
      <c r="CL286" s="193"/>
      <c r="CM286" s="193"/>
      <c r="CN286" s="193"/>
      <c r="CO286" s="193"/>
      <c r="CP286" s="193"/>
      <c r="CQ286" s="193"/>
      <c r="CR286" s="193"/>
      <c r="CS286" s="193"/>
      <c r="CT286" s="193"/>
      <c r="CU286" s="193"/>
      <c r="CV286" s="193"/>
      <c r="CW286" s="193"/>
      <c r="CX286" s="193"/>
      <c r="CY286" s="193"/>
      <c r="CZ286" s="193"/>
      <c r="DA286" s="193"/>
      <c r="DB286" s="193"/>
      <c r="DC286" s="193"/>
      <c r="DD286" s="193"/>
      <c r="DE286" s="193"/>
      <c r="DF286" s="193"/>
      <c r="DG286" s="193"/>
      <c r="DH286" s="193"/>
      <c r="DI286" s="193"/>
      <c r="DJ286" s="193"/>
      <c r="DK286" s="193"/>
      <c r="DL286" s="193"/>
      <c r="DM286" s="193"/>
      <c r="DN286" s="193"/>
      <c r="DO286" s="193"/>
      <c r="DP286" s="193"/>
      <c r="DQ286" s="193"/>
      <c r="DR286" s="193"/>
      <c r="DS286" s="193"/>
      <c r="DT286" s="193"/>
      <c r="DU286" s="193"/>
      <c r="DV286" s="193"/>
      <c r="DW286" s="193"/>
      <c r="DX286" s="193"/>
      <c r="DY286" s="193"/>
      <c r="DZ286" s="193"/>
      <c r="EA286" s="193"/>
      <c r="EB286" s="193"/>
      <c r="EC286" s="193"/>
      <c r="ED286" s="193"/>
      <c r="EE286" s="193"/>
      <c r="EF286" s="193"/>
      <c r="EG286" s="193"/>
      <c r="EH286" s="193"/>
      <c r="EI286" s="193"/>
      <c r="EJ286" s="193"/>
      <c r="EK286" s="193"/>
      <c r="EL286" s="193"/>
      <c r="EM286" s="193"/>
      <c r="EN286" s="193"/>
      <c r="EO286" s="193"/>
      <c r="EP286" s="193"/>
      <c r="EQ286" s="193"/>
      <c r="ER286" s="193"/>
      <c r="ES286" s="193"/>
      <c r="ET286" s="193"/>
      <c r="EU286" s="193"/>
      <c r="EV286" s="193"/>
      <c r="EW286" s="193"/>
      <c r="EX286" s="193"/>
      <c r="EY286" s="193"/>
      <c r="EZ286" s="193"/>
      <c r="FA286" s="193"/>
      <c r="FB286" s="193"/>
      <c r="FC286" s="193"/>
      <c r="FD286" s="193"/>
      <c r="FE286" s="193"/>
      <c r="FF286" s="193"/>
      <c r="FG286" s="193"/>
      <c r="FH286" s="193"/>
      <c r="FI286" s="193"/>
      <c r="FJ286" s="193"/>
      <c r="FK286" s="193"/>
      <c r="FL286" s="193"/>
      <c r="FM286" s="193"/>
      <c r="FN286" s="193"/>
      <c r="FO286" s="193"/>
      <c r="FP286" s="193"/>
      <c r="FQ286" s="193"/>
      <c r="FR286" s="193"/>
      <c r="FS286" s="193"/>
      <c r="FT286" s="193"/>
      <c r="FU286" s="193"/>
      <c r="FV286" s="193"/>
      <c r="FW286" s="193"/>
      <c r="FX286" s="193"/>
      <c r="FY286" s="193"/>
      <c r="FZ286" s="193"/>
      <c r="GA286" s="193"/>
      <c r="GB286" s="193"/>
      <c r="GC286" s="193"/>
      <c r="GD286" s="193"/>
      <c r="GE286" s="193"/>
      <c r="GF286" s="193"/>
      <c r="GG286" s="193"/>
      <c r="GH286" s="193"/>
      <c r="GI286" s="193"/>
      <c r="GJ286" s="193"/>
      <c r="GK286" s="193"/>
      <c r="GL286" s="193"/>
      <c r="GM286" s="193"/>
      <c r="GN286" s="193"/>
      <c r="GO286" s="193"/>
      <c r="GP286" s="193"/>
      <c r="GQ286" s="193"/>
      <c r="GR286" s="193"/>
      <c r="GS286" s="193"/>
      <c r="GT286" s="193"/>
      <c r="GU286" s="193"/>
      <c r="GV286" s="193"/>
      <c r="GW286" s="193"/>
      <c r="GX286" s="193"/>
      <c r="GY286" s="193"/>
      <c r="GZ286" s="193"/>
      <c r="HA286" s="193"/>
      <c r="HB286" s="193"/>
      <c r="HC286" s="193"/>
      <c r="HD286" s="193"/>
      <c r="HE286" s="193"/>
      <c r="HF286" s="193"/>
      <c r="HG286" s="193"/>
      <c r="HH286" s="193"/>
      <c r="HI286" s="193"/>
      <c r="HJ286" s="193"/>
      <c r="HK286" s="193"/>
      <c r="HL286" s="193"/>
      <c r="HM286" s="193"/>
      <c r="HN286" s="193"/>
      <c r="HO286" s="193"/>
      <c r="HP286" s="193"/>
      <c r="HQ286" s="193"/>
      <c r="HR286" s="193"/>
      <c r="HS286" s="193"/>
      <c r="HT286" s="193"/>
    </row>
    <row r="287" spans="1:228" s="28" customFormat="1" x14ac:dyDescent="0.2">
      <c r="A287" s="103"/>
      <c r="B287" s="144"/>
      <c r="C287" s="252"/>
      <c r="D287" s="550" t="s">
        <v>370</v>
      </c>
      <c r="E287" s="10"/>
      <c r="F287" s="62"/>
      <c r="G287" s="263"/>
      <c r="H287" s="361"/>
      <c r="I287" s="263"/>
      <c r="J287" s="314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  <c r="BJ287" s="193"/>
      <c r="BK287" s="193"/>
      <c r="BL287" s="193"/>
      <c r="BM287" s="193"/>
      <c r="BN287" s="193"/>
      <c r="BO287" s="193"/>
      <c r="BP287" s="193"/>
      <c r="BQ287" s="193"/>
      <c r="BR287" s="193"/>
      <c r="BS287" s="193"/>
      <c r="BT287" s="193"/>
      <c r="BU287" s="193"/>
      <c r="BV287" s="193"/>
      <c r="BW287" s="193"/>
      <c r="BX287" s="193"/>
      <c r="BY287" s="193"/>
      <c r="BZ287" s="193"/>
      <c r="CA287" s="193"/>
      <c r="CB287" s="193"/>
      <c r="CC287" s="193"/>
      <c r="CD287" s="193"/>
      <c r="CE287" s="193"/>
      <c r="CF287" s="193"/>
      <c r="CG287" s="193"/>
      <c r="CH287" s="193"/>
      <c r="CI287" s="193"/>
      <c r="CJ287" s="193"/>
      <c r="CK287" s="193"/>
      <c r="CL287" s="193"/>
      <c r="CM287" s="193"/>
      <c r="CN287" s="193"/>
      <c r="CO287" s="193"/>
      <c r="CP287" s="193"/>
      <c r="CQ287" s="193"/>
      <c r="CR287" s="193"/>
      <c r="CS287" s="193"/>
      <c r="CT287" s="193"/>
      <c r="CU287" s="193"/>
      <c r="CV287" s="193"/>
      <c r="CW287" s="193"/>
      <c r="CX287" s="193"/>
      <c r="CY287" s="193"/>
      <c r="CZ287" s="193"/>
      <c r="DA287" s="193"/>
      <c r="DB287" s="193"/>
      <c r="DC287" s="193"/>
      <c r="DD287" s="193"/>
      <c r="DE287" s="193"/>
      <c r="DF287" s="193"/>
      <c r="DG287" s="193"/>
      <c r="DH287" s="193"/>
      <c r="DI287" s="193"/>
      <c r="DJ287" s="193"/>
      <c r="DK287" s="193"/>
      <c r="DL287" s="193"/>
      <c r="DM287" s="193"/>
      <c r="DN287" s="193"/>
      <c r="DO287" s="193"/>
      <c r="DP287" s="193"/>
      <c r="DQ287" s="193"/>
      <c r="DR287" s="193"/>
      <c r="DS287" s="193"/>
      <c r="DT287" s="193"/>
      <c r="DU287" s="193"/>
      <c r="DV287" s="193"/>
      <c r="DW287" s="193"/>
      <c r="DX287" s="193"/>
      <c r="DY287" s="193"/>
      <c r="DZ287" s="193"/>
      <c r="EA287" s="193"/>
      <c r="EB287" s="193"/>
      <c r="EC287" s="193"/>
      <c r="ED287" s="193"/>
      <c r="EE287" s="193"/>
      <c r="EF287" s="193"/>
      <c r="EG287" s="193"/>
      <c r="EH287" s="193"/>
      <c r="EI287" s="193"/>
      <c r="EJ287" s="193"/>
      <c r="EK287" s="193"/>
      <c r="EL287" s="193"/>
      <c r="EM287" s="193"/>
      <c r="EN287" s="193"/>
      <c r="EO287" s="193"/>
      <c r="EP287" s="193"/>
      <c r="EQ287" s="193"/>
      <c r="ER287" s="193"/>
      <c r="ES287" s="193"/>
      <c r="ET287" s="193"/>
      <c r="EU287" s="193"/>
      <c r="EV287" s="193"/>
      <c r="EW287" s="193"/>
      <c r="EX287" s="193"/>
      <c r="EY287" s="193"/>
      <c r="EZ287" s="193"/>
      <c r="FA287" s="193"/>
      <c r="FB287" s="193"/>
      <c r="FC287" s="193"/>
      <c r="FD287" s="193"/>
      <c r="FE287" s="193"/>
      <c r="FF287" s="193"/>
      <c r="FG287" s="193"/>
      <c r="FH287" s="193"/>
      <c r="FI287" s="193"/>
      <c r="FJ287" s="193"/>
      <c r="FK287" s="193"/>
      <c r="FL287" s="193"/>
      <c r="FM287" s="193"/>
      <c r="FN287" s="193"/>
      <c r="FO287" s="193"/>
      <c r="FP287" s="193"/>
      <c r="FQ287" s="193"/>
      <c r="FR287" s="193"/>
      <c r="FS287" s="193"/>
      <c r="FT287" s="193"/>
      <c r="FU287" s="193"/>
      <c r="FV287" s="193"/>
      <c r="FW287" s="193"/>
      <c r="FX287" s="193"/>
      <c r="FY287" s="193"/>
      <c r="FZ287" s="193"/>
      <c r="GA287" s="193"/>
      <c r="GB287" s="193"/>
      <c r="GC287" s="193"/>
      <c r="GD287" s="193"/>
      <c r="GE287" s="193"/>
      <c r="GF287" s="193"/>
      <c r="GG287" s="193"/>
      <c r="GH287" s="193"/>
      <c r="GI287" s="193"/>
      <c r="GJ287" s="193"/>
      <c r="GK287" s="193"/>
      <c r="GL287" s="193"/>
      <c r="GM287" s="193"/>
      <c r="GN287" s="193"/>
      <c r="GO287" s="193"/>
      <c r="GP287" s="193"/>
      <c r="GQ287" s="193"/>
      <c r="GR287" s="193"/>
      <c r="GS287" s="193"/>
      <c r="GT287" s="193"/>
      <c r="GU287" s="193"/>
      <c r="GV287" s="193"/>
      <c r="GW287" s="193"/>
      <c r="GX287" s="193"/>
      <c r="GY287" s="193"/>
      <c r="GZ287" s="193"/>
      <c r="HA287" s="193"/>
      <c r="HB287" s="193"/>
      <c r="HC287" s="193"/>
      <c r="HD287" s="193"/>
      <c r="HE287" s="193"/>
      <c r="HF287" s="193"/>
      <c r="HG287" s="193"/>
      <c r="HH287" s="193"/>
      <c r="HI287" s="193"/>
      <c r="HJ287" s="193"/>
      <c r="HK287" s="193"/>
      <c r="HL287" s="193"/>
      <c r="HM287" s="193"/>
      <c r="HN287" s="193"/>
      <c r="HO287" s="193"/>
      <c r="HP287" s="193"/>
      <c r="HQ287" s="193"/>
      <c r="HR287" s="193"/>
      <c r="HS287" s="193"/>
      <c r="HT287" s="193"/>
    </row>
    <row r="288" spans="1:228" s="28" customFormat="1" ht="33.75" x14ac:dyDescent="0.2">
      <c r="A288" s="103"/>
      <c r="B288" s="144"/>
      <c r="C288" s="252"/>
      <c r="D288" s="551" t="s">
        <v>371</v>
      </c>
      <c r="E288" s="10"/>
      <c r="F288" s="62"/>
      <c r="G288" s="263"/>
      <c r="H288" s="361"/>
      <c r="I288" s="263"/>
      <c r="J288" s="314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  <c r="BJ288" s="193"/>
      <c r="BK288" s="193"/>
      <c r="BL288" s="193"/>
      <c r="BM288" s="193"/>
      <c r="BN288" s="193"/>
      <c r="BO288" s="193"/>
      <c r="BP288" s="193"/>
      <c r="BQ288" s="193"/>
      <c r="BR288" s="193"/>
      <c r="BS288" s="193"/>
      <c r="BT288" s="193"/>
      <c r="BU288" s="193"/>
      <c r="BV288" s="193"/>
      <c r="BW288" s="193"/>
      <c r="BX288" s="193"/>
      <c r="BY288" s="193"/>
      <c r="BZ288" s="193"/>
      <c r="CA288" s="193"/>
      <c r="CB288" s="193"/>
      <c r="CC288" s="193"/>
      <c r="CD288" s="193"/>
      <c r="CE288" s="193"/>
      <c r="CF288" s="193"/>
      <c r="CG288" s="193"/>
      <c r="CH288" s="193"/>
      <c r="CI288" s="193"/>
      <c r="CJ288" s="193"/>
      <c r="CK288" s="193"/>
      <c r="CL288" s="193"/>
      <c r="CM288" s="193"/>
      <c r="CN288" s="193"/>
      <c r="CO288" s="193"/>
      <c r="CP288" s="193"/>
      <c r="CQ288" s="193"/>
      <c r="CR288" s="193"/>
      <c r="CS288" s="193"/>
      <c r="CT288" s="193"/>
      <c r="CU288" s="193"/>
      <c r="CV288" s="193"/>
      <c r="CW288" s="193"/>
      <c r="CX288" s="193"/>
      <c r="CY288" s="193"/>
      <c r="CZ288" s="193"/>
      <c r="DA288" s="193"/>
      <c r="DB288" s="193"/>
      <c r="DC288" s="193"/>
      <c r="DD288" s="193"/>
      <c r="DE288" s="193"/>
      <c r="DF288" s="193"/>
      <c r="DG288" s="193"/>
      <c r="DH288" s="193"/>
      <c r="DI288" s="193"/>
      <c r="DJ288" s="193"/>
      <c r="DK288" s="193"/>
      <c r="DL288" s="193"/>
      <c r="DM288" s="193"/>
      <c r="DN288" s="193"/>
      <c r="DO288" s="193"/>
      <c r="DP288" s="193"/>
      <c r="DQ288" s="193"/>
      <c r="DR288" s="193"/>
      <c r="DS288" s="193"/>
      <c r="DT288" s="193"/>
      <c r="DU288" s="193"/>
      <c r="DV288" s="193"/>
      <c r="DW288" s="193"/>
      <c r="DX288" s="193"/>
      <c r="DY288" s="193"/>
      <c r="DZ288" s="193"/>
      <c r="EA288" s="193"/>
      <c r="EB288" s="193"/>
      <c r="EC288" s="193"/>
      <c r="ED288" s="193"/>
      <c r="EE288" s="193"/>
      <c r="EF288" s="193"/>
      <c r="EG288" s="193"/>
      <c r="EH288" s="193"/>
      <c r="EI288" s="193"/>
      <c r="EJ288" s="193"/>
      <c r="EK288" s="193"/>
      <c r="EL288" s="193"/>
      <c r="EM288" s="193"/>
      <c r="EN288" s="193"/>
      <c r="EO288" s="193"/>
      <c r="EP288" s="193"/>
      <c r="EQ288" s="193"/>
      <c r="ER288" s="193"/>
      <c r="ES288" s="193"/>
      <c r="ET288" s="193"/>
      <c r="EU288" s="193"/>
      <c r="EV288" s="193"/>
      <c r="EW288" s="193"/>
      <c r="EX288" s="193"/>
      <c r="EY288" s="193"/>
      <c r="EZ288" s="193"/>
      <c r="FA288" s="193"/>
      <c r="FB288" s="193"/>
      <c r="FC288" s="193"/>
      <c r="FD288" s="193"/>
      <c r="FE288" s="193"/>
      <c r="FF288" s="193"/>
      <c r="FG288" s="193"/>
      <c r="FH288" s="193"/>
      <c r="FI288" s="193"/>
      <c r="FJ288" s="193"/>
      <c r="FK288" s="193"/>
      <c r="FL288" s="193"/>
      <c r="FM288" s="193"/>
      <c r="FN288" s="193"/>
      <c r="FO288" s="193"/>
      <c r="FP288" s="193"/>
      <c r="FQ288" s="193"/>
      <c r="FR288" s="193"/>
      <c r="FS288" s="193"/>
      <c r="FT288" s="193"/>
      <c r="FU288" s="193"/>
      <c r="FV288" s="193"/>
      <c r="FW288" s="193"/>
      <c r="FX288" s="193"/>
      <c r="FY288" s="193"/>
      <c r="FZ288" s="193"/>
      <c r="GA288" s="193"/>
      <c r="GB288" s="193"/>
      <c r="GC288" s="193"/>
      <c r="GD288" s="193"/>
      <c r="GE288" s="193"/>
      <c r="GF288" s="193"/>
      <c r="GG288" s="193"/>
      <c r="GH288" s="193"/>
      <c r="GI288" s="193"/>
      <c r="GJ288" s="193"/>
      <c r="GK288" s="193"/>
      <c r="GL288" s="193"/>
      <c r="GM288" s="193"/>
      <c r="GN288" s="193"/>
      <c r="GO288" s="193"/>
      <c r="GP288" s="193"/>
      <c r="GQ288" s="193"/>
      <c r="GR288" s="193"/>
      <c r="GS288" s="193"/>
      <c r="GT288" s="193"/>
      <c r="GU288" s="193"/>
      <c r="GV288" s="193"/>
      <c r="GW288" s="193"/>
      <c r="GX288" s="193"/>
      <c r="GY288" s="193"/>
      <c r="GZ288" s="193"/>
      <c r="HA288" s="193"/>
      <c r="HB288" s="193"/>
      <c r="HC288" s="193"/>
      <c r="HD288" s="193"/>
      <c r="HE288" s="193"/>
      <c r="HF288" s="193"/>
      <c r="HG288" s="193"/>
      <c r="HH288" s="193"/>
      <c r="HI288" s="193"/>
      <c r="HJ288" s="193"/>
      <c r="HK288" s="193"/>
      <c r="HL288" s="193"/>
      <c r="HM288" s="193"/>
      <c r="HN288" s="193"/>
      <c r="HO288" s="193"/>
      <c r="HP288" s="193"/>
      <c r="HQ288" s="193"/>
      <c r="HR288" s="193"/>
      <c r="HS288" s="193"/>
      <c r="HT288" s="193"/>
    </row>
    <row r="289" spans="1:228" s="28" customFormat="1" x14ac:dyDescent="0.2">
      <c r="A289" s="103"/>
      <c r="B289" s="144"/>
      <c r="C289" s="252"/>
      <c r="D289" s="417"/>
      <c r="E289" s="10"/>
      <c r="F289" s="62"/>
      <c r="G289" s="263"/>
      <c r="H289" s="361"/>
      <c r="I289" s="263"/>
      <c r="J289" s="314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  <c r="BJ289" s="193"/>
      <c r="BK289" s="193"/>
      <c r="BL289" s="193"/>
      <c r="BM289" s="193"/>
      <c r="BN289" s="193"/>
      <c r="BO289" s="193"/>
      <c r="BP289" s="193"/>
      <c r="BQ289" s="193"/>
      <c r="BR289" s="193"/>
      <c r="BS289" s="193"/>
      <c r="BT289" s="193"/>
      <c r="BU289" s="193"/>
      <c r="BV289" s="193"/>
      <c r="BW289" s="193"/>
      <c r="BX289" s="193"/>
      <c r="BY289" s="193"/>
      <c r="BZ289" s="193"/>
      <c r="CA289" s="193"/>
      <c r="CB289" s="193"/>
      <c r="CC289" s="193"/>
      <c r="CD289" s="193"/>
      <c r="CE289" s="193"/>
      <c r="CF289" s="193"/>
      <c r="CG289" s="193"/>
      <c r="CH289" s="193"/>
      <c r="CI289" s="193"/>
      <c r="CJ289" s="193"/>
      <c r="CK289" s="193"/>
      <c r="CL289" s="193"/>
      <c r="CM289" s="193"/>
      <c r="CN289" s="193"/>
      <c r="CO289" s="193"/>
      <c r="CP289" s="193"/>
      <c r="CQ289" s="193"/>
      <c r="CR289" s="193"/>
      <c r="CS289" s="193"/>
      <c r="CT289" s="193"/>
      <c r="CU289" s="193"/>
      <c r="CV289" s="193"/>
      <c r="CW289" s="193"/>
      <c r="CX289" s="193"/>
      <c r="CY289" s="193"/>
      <c r="CZ289" s="193"/>
      <c r="DA289" s="193"/>
      <c r="DB289" s="193"/>
      <c r="DC289" s="193"/>
      <c r="DD289" s="193"/>
      <c r="DE289" s="193"/>
      <c r="DF289" s="193"/>
      <c r="DG289" s="193"/>
      <c r="DH289" s="193"/>
      <c r="DI289" s="193"/>
      <c r="DJ289" s="193"/>
      <c r="DK289" s="193"/>
      <c r="DL289" s="193"/>
      <c r="DM289" s="193"/>
      <c r="DN289" s="193"/>
      <c r="DO289" s="193"/>
      <c r="DP289" s="193"/>
      <c r="DQ289" s="193"/>
      <c r="DR289" s="193"/>
      <c r="DS289" s="193"/>
      <c r="DT289" s="193"/>
      <c r="DU289" s="193"/>
      <c r="DV289" s="193"/>
      <c r="DW289" s="193"/>
      <c r="DX289" s="193"/>
      <c r="DY289" s="193"/>
      <c r="DZ289" s="193"/>
      <c r="EA289" s="193"/>
      <c r="EB289" s="193"/>
      <c r="EC289" s="193"/>
      <c r="ED289" s="193"/>
      <c r="EE289" s="193"/>
      <c r="EF289" s="193"/>
      <c r="EG289" s="193"/>
      <c r="EH289" s="193"/>
      <c r="EI289" s="193"/>
      <c r="EJ289" s="193"/>
      <c r="EK289" s="193"/>
      <c r="EL289" s="193"/>
      <c r="EM289" s="193"/>
      <c r="EN289" s="193"/>
      <c r="EO289" s="193"/>
      <c r="EP289" s="193"/>
      <c r="EQ289" s="193"/>
      <c r="ER289" s="193"/>
      <c r="ES289" s="193"/>
      <c r="ET289" s="193"/>
      <c r="EU289" s="193"/>
      <c r="EV289" s="193"/>
      <c r="EW289" s="193"/>
      <c r="EX289" s="193"/>
      <c r="EY289" s="193"/>
      <c r="EZ289" s="193"/>
      <c r="FA289" s="193"/>
      <c r="FB289" s="193"/>
      <c r="FC289" s="193"/>
      <c r="FD289" s="193"/>
      <c r="FE289" s="193"/>
      <c r="FF289" s="193"/>
      <c r="FG289" s="193"/>
      <c r="FH289" s="193"/>
      <c r="FI289" s="193"/>
      <c r="FJ289" s="193"/>
      <c r="FK289" s="193"/>
      <c r="FL289" s="193"/>
      <c r="FM289" s="193"/>
      <c r="FN289" s="193"/>
      <c r="FO289" s="193"/>
      <c r="FP289" s="193"/>
      <c r="FQ289" s="193"/>
      <c r="FR289" s="193"/>
      <c r="FS289" s="193"/>
      <c r="FT289" s="193"/>
      <c r="FU289" s="193"/>
      <c r="FV289" s="193"/>
      <c r="FW289" s="193"/>
      <c r="FX289" s="193"/>
      <c r="FY289" s="193"/>
      <c r="FZ289" s="193"/>
      <c r="GA289" s="193"/>
      <c r="GB289" s="193"/>
      <c r="GC289" s="193"/>
      <c r="GD289" s="193"/>
      <c r="GE289" s="193"/>
      <c r="GF289" s="193"/>
      <c r="GG289" s="193"/>
      <c r="GH289" s="193"/>
      <c r="GI289" s="193"/>
      <c r="GJ289" s="193"/>
      <c r="GK289" s="193"/>
      <c r="GL289" s="193"/>
      <c r="GM289" s="193"/>
      <c r="GN289" s="193"/>
      <c r="GO289" s="193"/>
      <c r="GP289" s="193"/>
      <c r="GQ289" s="193"/>
      <c r="GR289" s="193"/>
      <c r="GS289" s="193"/>
      <c r="GT289" s="193"/>
      <c r="GU289" s="193"/>
      <c r="GV289" s="193"/>
      <c r="GW289" s="193"/>
      <c r="GX289" s="193"/>
      <c r="GY289" s="193"/>
      <c r="GZ289" s="193"/>
      <c r="HA289" s="193"/>
      <c r="HB289" s="193"/>
      <c r="HC289" s="193"/>
      <c r="HD289" s="193"/>
      <c r="HE289" s="193"/>
      <c r="HF289" s="193"/>
      <c r="HG289" s="193"/>
      <c r="HH289" s="193"/>
      <c r="HI289" s="193"/>
      <c r="HJ289" s="193"/>
      <c r="HK289" s="193"/>
      <c r="HL289" s="193"/>
      <c r="HM289" s="193"/>
      <c r="HN289" s="193"/>
      <c r="HO289" s="193"/>
      <c r="HP289" s="193"/>
      <c r="HQ289" s="193"/>
      <c r="HR289" s="193"/>
      <c r="HS289" s="193"/>
      <c r="HT289" s="193"/>
    </row>
    <row r="290" spans="1:228" s="28" customFormat="1" x14ac:dyDescent="0.2">
      <c r="A290" s="103"/>
      <c r="B290" s="144"/>
      <c r="C290" s="252"/>
      <c r="D290" s="551" t="s">
        <v>291</v>
      </c>
      <c r="E290" s="10"/>
      <c r="F290" s="62"/>
      <c r="G290" s="263"/>
      <c r="H290" s="361"/>
      <c r="I290" s="263"/>
      <c r="J290" s="314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  <c r="BJ290" s="193"/>
      <c r="BK290" s="193"/>
      <c r="BL290" s="193"/>
      <c r="BM290" s="193"/>
      <c r="BN290" s="193"/>
      <c r="BO290" s="193"/>
      <c r="BP290" s="193"/>
      <c r="BQ290" s="193"/>
      <c r="BR290" s="193"/>
      <c r="BS290" s="193"/>
      <c r="BT290" s="193"/>
      <c r="BU290" s="193"/>
      <c r="BV290" s="193"/>
      <c r="BW290" s="193"/>
      <c r="BX290" s="193"/>
      <c r="BY290" s="193"/>
      <c r="BZ290" s="193"/>
      <c r="CA290" s="193"/>
      <c r="CB290" s="193"/>
      <c r="CC290" s="193"/>
      <c r="CD290" s="193"/>
      <c r="CE290" s="193"/>
      <c r="CF290" s="193"/>
      <c r="CG290" s="193"/>
      <c r="CH290" s="193"/>
      <c r="CI290" s="193"/>
      <c r="CJ290" s="193"/>
      <c r="CK290" s="193"/>
      <c r="CL290" s="193"/>
      <c r="CM290" s="193"/>
      <c r="CN290" s="193"/>
      <c r="CO290" s="193"/>
      <c r="CP290" s="193"/>
      <c r="CQ290" s="193"/>
      <c r="CR290" s="193"/>
      <c r="CS290" s="193"/>
      <c r="CT290" s="193"/>
      <c r="CU290" s="193"/>
      <c r="CV290" s="193"/>
      <c r="CW290" s="193"/>
      <c r="CX290" s="193"/>
      <c r="CY290" s="193"/>
      <c r="CZ290" s="193"/>
      <c r="DA290" s="193"/>
      <c r="DB290" s="193"/>
      <c r="DC290" s="193"/>
      <c r="DD290" s="193"/>
      <c r="DE290" s="193"/>
      <c r="DF290" s="193"/>
      <c r="DG290" s="193"/>
      <c r="DH290" s="193"/>
      <c r="DI290" s="193"/>
      <c r="DJ290" s="193"/>
      <c r="DK290" s="193"/>
      <c r="DL290" s="193"/>
      <c r="DM290" s="193"/>
      <c r="DN290" s="193"/>
      <c r="DO290" s="193"/>
      <c r="DP290" s="193"/>
      <c r="DQ290" s="193"/>
      <c r="DR290" s="193"/>
      <c r="DS290" s="193"/>
      <c r="DT290" s="193"/>
      <c r="DU290" s="193"/>
      <c r="DV290" s="193"/>
      <c r="DW290" s="193"/>
      <c r="DX290" s="193"/>
      <c r="DY290" s="193"/>
      <c r="DZ290" s="193"/>
      <c r="EA290" s="193"/>
      <c r="EB290" s="193"/>
      <c r="EC290" s="193"/>
      <c r="ED290" s="193"/>
      <c r="EE290" s="193"/>
      <c r="EF290" s="193"/>
      <c r="EG290" s="193"/>
      <c r="EH290" s="193"/>
      <c r="EI290" s="193"/>
      <c r="EJ290" s="193"/>
      <c r="EK290" s="193"/>
      <c r="EL290" s="193"/>
      <c r="EM290" s="193"/>
      <c r="EN290" s="193"/>
      <c r="EO290" s="193"/>
      <c r="EP290" s="193"/>
      <c r="EQ290" s="193"/>
      <c r="ER290" s="193"/>
      <c r="ES290" s="193"/>
      <c r="ET290" s="193"/>
      <c r="EU290" s="193"/>
      <c r="EV290" s="193"/>
      <c r="EW290" s="193"/>
      <c r="EX290" s="193"/>
      <c r="EY290" s="193"/>
      <c r="EZ290" s="193"/>
      <c r="FA290" s="193"/>
      <c r="FB290" s="193"/>
      <c r="FC290" s="193"/>
      <c r="FD290" s="193"/>
      <c r="FE290" s="193"/>
      <c r="FF290" s="193"/>
      <c r="FG290" s="193"/>
      <c r="FH290" s="193"/>
      <c r="FI290" s="193"/>
      <c r="FJ290" s="193"/>
      <c r="FK290" s="193"/>
      <c r="FL290" s="193"/>
      <c r="FM290" s="193"/>
      <c r="FN290" s="193"/>
      <c r="FO290" s="193"/>
      <c r="FP290" s="193"/>
      <c r="FQ290" s="193"/>
      <c r="FR290" s="193"/>
      <c r="FS290" s="193"/>
      <c r="FT290" s="193"/>
      <c r="FU290" s="193"/>
      <c r="FV290" s="193"/>
      <c r="FW290" s="193"/>
      <c r="FX290" s="193"/>
      <c r="FY290" s="193"/>
      <c r="FZ290" s="193"/>
      <c r="GA290" s="193"/>
      <c r="GB290" s="193"/>
      <c r="GC290" s="193"/>
      <c r="GD290" s="193"/>
      <c r="GE290" s="193"/>
      <c r="GF290" s="193"/>
      <c r="GG290" s="193"/>
      <c r="GH290" s="193"/>
      <c r="GI290" s="193"/>
      <c r="GJ290" s="193"/>
      <c r="GK290" s="193"/>
      <c r="GL290" s="193"/>
      <c r="GM290" s="193"/>
      <c r="GN290" s="193"/>
      <c r="GO290" s="193"/>
      <c r="GP290" s="193"/>
      <c r="GQ290" s="193"/>
      <c r="GR290" s="193"/>
      <c r="GS290" s="193"/>
      <c r="GT290" s="193"/>
      <c r="GU290" s="193"/>
      <c r="GV290" s="193"/>
      <c r="GW290" s="193"/>
      <c r="GX290" s="193"/>
      <c r="GY290" s="193"/>
      <c r="GZ290" s="193"/>
      <c r="HA290" s="193"/>
      <c r="HB290" s="193"/>
      <c r="HC290" s="193"/>
      <c r="HD290" s="193"/>
      <c r="HE290" s="193"/>
      <c r="HF290" s="193"/>
      <c r="HG290" s="193"/>
      <c r="HH290" s="193"/>
      <c r="HI290" s="193"/>
      <c r="HJ290" s="193"/>
      <c r="HK290" s="193"/>
      <c r="HL290" s="193"/>
      <c r="HM290" s="193"/>
      <c r="HN290" s="193"/>
      <c r="HO290" s="193"/>
      <c r="HP290" s="193"/>
      <c r="HQ290" s="193"/>
      <c r="HR290" s="193"/>
      <c r="HS290" s="193"/>
      <c r="HT290" s="193"/>
    </row>
    <row r="291" spans="1:228" s="28" customFormat="1" x14ac:dyDescent="0.2">
      <c r="A291" s="103"/>
      <c r="B291" s="144"/>
      <c r="C291" s="252"/>
      <c r="D291" s="551" t="s">
        <v>292</v>
      </c>
      <c r="E291" s="10"/>
      <c r="F291" s="62"/>
      <c r="G291" s="263"/>
      <c r="H291" s="361"/>
      <c r="I291" s="263"/>
      <c r="J291" s="314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  <c r="BJ291" s="193"/>
      <c r="BK291" s="193"/>
      <c r="BL291" s="193"/>
      <c r="BM291" s="193"/>
      <c r="BN291" s="193"/>
      <c r="BO291" s="193"/>
      <c r="BP291" s="193"/>
      <c r="BQ291" s="193"/>
      <c r="BR291" s="193"/>
      <c r="BS291" s="193"/>
      <c r="BT291" s="193"/>
      <c r="BU291" s="193"/>
      <c r="BV291" s="193"/>
      <c r="BW291" s="193"/>
      <c r="BX291" s="193"/>
      <c r="BY291" s="193"/>
      <c r="BZ291" s="193"/>
      <c r="CA291" s="193"/>
      <c r="CB291" s="193"/>
      <c r="CC291" s="193"/>
      <c r="CD291" s="193"/>
      <c r="CE291" s="193"/>
      <c r="CF291" s="193"/>
      <c r="CG291" s="193"/>
      <c r="CH291" s="193"/>
      <c r="CI291" s="193"/>
      <c r="CJ291" s="193"/>
      <c r="CK291" s="193"/>
      <c r="CL291" s="193"/>
      <c r="CM291" s="193"/>
      <c r="CN291" s="193"/>
      <c r="CO291" s="193"/>
      <c r="CP291" s="193"/>
      <c r="CQ291" s="193"/>
      <c r="CR291" s="193"/>
      <c r="CS291" s="193"/>
      <c r="CT291" s="193"/>
      <c r="CU291" s="193"/>
      <c r="CV291" s="193"/>
      <c r="CW291" s="193"/>
      <c r="CX291" s="193"/>
      <c r="CY291" s="193"/>
      <c r="CZ291" s="193"/>
      <c r="DA291" s="193"/>
      <c r="DB291" s="193"/>
      <c r="DC291" s="193"/>
      <c r="DD291" s="193"/>
      <c r="DE291" s="193"/>
      <c r="DF291" s="193"/>
      <c r="DG291" s="193"/>
      <c r="DH291" s="193"/>
      <c r="DI291" s="193"/>
      <c r="DJ291" s="193"/>
      <c r="DK291" s="193"/>
      <c r="DL291" s="193"/>
      <c r="DM291" s="193"/>
      <c r="DN291" s="193"/>
      <c r="DO291" s="193"/>
      <c r="DP291" s="193"/>
      <c r="DQ291" s="193"/>
      <c r="DR291" s="193"/>
      <c r="DS291" s="193"/>
      <c r="DT291" s="193"/>
      <c r="DU291" s="193"/>
      <c r="DV291" s="193"/>
      <c r="DW291" s="193"/>
      <c r="DX291" s="193"/>
      <c r="DY291" s="193"/>
      <c r="DZ291" s="193"/>
      <c r="EA291" s="193"/>
      <c r="EB291" s="193"/>
      <c r="EC291" s="193"/>
      <c r="ED291" s="193"/>
      <c r="EE291" s="193"/>
      <c r="EF291" s="193"/>
      <c r="EG291" s="193"/>
      <c r="EH291" s="193"/>
      <c r="EI291" s="193"/>
      <c r="EJ291" s="193"/>
      <c r="EK291" s="193"/>
      <c r="EL291" s="193"/>
      <c r="EM291" s="193"/>
      <c r="EN291" s="193"/>
      <c r="EO291" s="193"/>
      <c r="EP291" s="193"/>
      <c r="EQ291" s="193"/>
      <c r="ER291" s="193"/>
      <c r="ES291" s="193"/>
      <c r="ET291" s="193"/>
      <c r="EU291" s="193"/>
      <c r="EV291" s="193"/>
      <c r="EW291" s="193"/>
      <c r="EX291" s="193"/>
      <c r="EY291" s="193"/>
      <c r="EZ291" s="193"/>
      <c r="FA291" s="193"/>
      <c r="FB291" s="193"/>
      <c r="FC291" s="193"/>
      <c r="FD291" s="193"/>
      <c r="FE291" s="193"/>
      <c r="FF291" s="193"/>
      <c r="FG291" s="193"/>
      <c r="FH291" s="193"/>
      <c r="FI291" s="193"/>
      <c r="FJ291" s="193"/>
      <c r="FK291" s="193"/>
      <c r="FL291" s="193"/>
      <c r="FM291" s="193"/>
      <c r="FN291" s="193"/>
      <c r="FO291" s="193"/>
      <c r="FP291" s="193"/>
      <c r="FQ291" s="193"/>
      <c r="FR291" s="193"/>
      <c r="FS291" s="193"/>
      <c r="FT291" s="193"/>
      <c r="FU291" s="193"/>
      <c r="FV291" s="193"/>
      <c r="FW291" s="193"/>
      <c r="FX291" s="193"/>
      <c r="FY291" s="193"/>
      <c r="FZ291" s="193"/>
      <c r="GA291" s="193"/>
      <c r="GB291" s="193"/>
      <c r="GC291" s="193"/>
      <c r="GD291" s="193"/>
      <c r="GE291" s="193"/>
      <c r="GF291" s="193"/>
      <c r="GG291" s="193"/>
      <c r="GH291" s="193"/>
      <c r="GI291" s="193"/>
      <c r="GJ291" s="193"/>
      <c r="GK291" s="193"/>
      <c r="GL291" s="193"/>
      <c r="GM291" s="193"/>
      <c r="GN291" s="193"/>
      <c r="GO291" s="193"/>
      <c r="GP291" s="193"/>
      <c r="GQ291" s="193"/>
      <c r="GR291" s="193"/>
      <c r="GS291" s="193"/>
      <c r="GT291" s="193"/>
      <c r="GU291" s="193"/>
      <c r="GV291" s="193"/>
      <c r="GW291" s="193"/>
      <c r="GX291" s="193"/>
      <c r="GY291" s="193"/>
      <c r="GZ291" s="193"/>
      <c r="HA291" s="193"/>
      <c r="HB291" s="193"/>
      <c r="HC291" s="193"/>
      <c r="HD291" s="193"/>
      <c r="HE291" s="193"/>
      <c r="HF291" s="193"/>
      <c r="HG291" s="193"/>
      <c r="HH291" s="193"/>
      <c r="HI291" s="193"/>
      <c r="HJ291" s="193"/>
      <c r="HK291" s="193"/>
      <c r="HL291" s="193"/>
      <c r="HM291" s="193"/>
      <c r="HN291" s="193"/>
      <c r="HO291" s="193"/>
      <c r="HP291" s="193"/>
      <c r="HQ291" s="193"/>
      <c r="HR291" s="193"/>
      <c r="HS291" s="193"/>
      <c r="HT291" s="193"/>
    </row>
    <row r="292" spans="1:228" s="28" customFormat="1" x14ac:dyDescent="0.2">
      <c r="A292" s="103"/>
      <c r="B292" s="144"/>
      <c r="C292" s="252"/>
      <c r="D292" s="551" t="s">
        <v>350</v>
      </c>
      <c r="E292" s="10"/>
      <c r="F292" s="62"/>
      <c r="G292" s="263"/>
      <c r="H292" s="361"/>
      <c r="I292" s="263"/>
      <c r="J292" s="314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  <c r="BJ292" s="193"/>
      <c r="BK292" s="193"/>
      <c r="BL292" s="193"/>
      <c r="BM292" s="193"/>
      <c r="BN292" s="193"/>
      <c r="BO292" s="193"/>
      <c r="BP292" s="193"/>
      <c r="BQ292" s="193"/>
      <c r="BR292" s="193"/>
      <c r="BS292" s="193"/>
      <c r="BT292" s="193"/>
      <c r="BU292" s="193"/>
      <c r="BV292" s="193"/>
      <c r="BW292" s="193"/>
      <c r="BX292" s="193"/>
      <c r="BY292" s="193"/>
      <c r="BZ292" s="193"/>
      <c r="CA292" s="193"/>
      <c r="CB292" s="193"/>
      <c r="CC292" s="193"/>
      <c r="CD292" s="193"/>
      <c r="CE292" s="193"/>
      <c r="CF292" s="193"/>
      <c r="CG292" s="193"/>
      <c r="CH292" s="193"/>
      <c r="CI292" s="193"/>
      <c r="CJ292" s="193"/>
      <c r="CK292" s="193"/>
      <c r="CL292" s="193"/>
      <c r="CM292" s="193"/>
      <c r="CN292" s="193"/>
      <c r="CO292" s="193"/>
      <c r="CP292" s="193"/>
      <c r="CQ292" s="193"/>
      <c r="CR292" s="193"/>
      <c r="CS292" s="193"/>
      <c r="CT292" s="193"/>
      <c r="CU292" s="193"/>
      <c r="CV292" s="193"/>
      <c r="CW292" s="193"/>
      <c r="CX292" s="193"/>
      <c r="CY292" s="193"/>
      <c r="CZ292" s="193"/>
      <c r="DA292" s="193"/>
      <c r="DB292" s="193"/>
      <c r="DC292" s="193"/>
      <c r="DD292" s="193"/>
      <c r="DE292" s="193"/>
      <c r="DF292" s="193"/>
      <c r="DG292" s="193"/>
      <c r="DH292" s="193"/>
      <c r="DI292" s="193"/>
      <c r="DJ292" s="193"/>
      <c r="DK292" s="193"/>
      <c r="DL292" s="193"/>
      <c r="DM292" s="193"/>
      <c r="DN292" s="193"/>
      <c r="DO292" s="193"/>
      <c r="DP292" s="193"/>
      <c r="DQ292" s="193"/>
      <c r="DR292" s="193"/>
      <c r="DS292" s="193"/>
      <c r="DT292" s="193"/>
      <c r="DU292" s="193"/>
      <c r="DV292" s="193"/>
      <c r="DW292" s="193"/>
      <c r="DX292" s="193"/>
      <c r="DY292" s="193"/>
      <c r="DZ292" s="193"/>
      <c r="EA292" s="193"/>
      <c r="EB292" s="193"/>
      <c r="EC292" s="193"/>
      <c r="ED292" s="193"/>
      <c r="EE292" s="193"/>
      <c r="EF292" s="193"/>
      <c r="EG292" s="193"/>
      <c r="EH292" s="193"/>
      <c r="EI292" s="193"/>
      <c r="EJ292" s="193"/>
      <c r="EK292" s="193"/>
      <c r="EL292" s="193"/>
      <c r="EM292" s="193"/>
      <c r="EN292" s="193"/>
      <c r="EO292" s="193"/>
      <c r="EP292" s="193"/>
      <c r="EQ292" s="193"/>
      <c r="ER292" s="193"/>
      <c r="ES292" s="193"/>
      <c r="ET292" s="193"/>
      <c r="EU292" s="193"/>
      <c r="EV292" s="193"/>
      <c r="EW292" s="193"/>
      <c r="EX292" s="193"/>
      <c r="EY292" s="193"/>
      <c r="EZ292" s="193"/>
      <c r="FA292" s="193"/>
      <c r="FB292" s="193"/>
      <c r="FC292" s="193"/>
      <c r="FD292" s="193"/>
      <c r="FE292" s="193"/>
      <c r="FF292" s="193"/>
      <c r="FG292" s="193"/>
      <c r="FH292" s="193"/>
      <c r="FI292" s="193"/>
      <c r="FJ292" s="193"/>
      <c r="FK292" s="193"/>
      <c r="FL292" s="193"/>
      <c r="FM292" s="193"/>
      <c r="FN292" s="193"/>
      <c r="FO292" s="193"/>
      <c r="FP292" s="193"/>
      <c r="FQ292" s="193"/>
      <c r="FR292" s="193"/>
      <c r="FS292" s="193"/>
      <c r="FT292" s="193"/>
      <c r="FU292" s="193"/>
      <c r="FV292" s="193"/>
      <c r="FW292" s="193"/>
      <c r="FX292" s="193"/>
      <c r="FY292" s="193"/>
      <c r="FZ292" s="193"/>
      <c r="GA292" s="193"/>
      <c r="GB292" s="193"/>
      <c r="GC292" s="193"/>
      <c r="GD292" s="193"/>
      <c r="GE292" s="193"/>
      <c r="GF292" s="193"/>
      <c r="GG292" s="193"/>
      <c r="GH292" s="193"/>
      <c r="GI292" s="193"/>
      <c r="GJ292" s="193"/>
      <c r="GK292" s="193"/>
      <c r="GL292" s="193"/>
      <c r="GM292" s="193"/>
      <c r="GN292" s="193"/>
      <c r="GO292" s="193"/>
      <c r="GP292" s="193"/>
      <c r="GQ292" s="193"/>
      <c r="GR292" s="193"/>
      <c r="GS292" s="193"/>
      <c r="GT292" s="193"/>
      <c r="GU292" s="193"/>
      <c r="GV292" s="193"/>
      <c r="GW292" s="193"/>
      <c r="GX292" s="193"/>
      <c r="GY292" s="193"/>
      <c r="GZ292" s="193"/>
      <c r="HA292" s="193"/>
      <c r="HB292" s="193"/>
      <c r="HC292" s="193"/>
      <c r="HD292" s="193"/>
      <c r="HE292" s="193"/>
      <c r="HF292" s="193"/>
      <c r="HG292" s="193"/>
      <c r="HH292" s="193"/>
      <c r="HI292" s="193"/>
      <c r="HJ292" s="193"/>
      <c r="HK292" s="193"/>
      <c r="HL292" s="193"/>
      <c r="HM292" s="193"/>
      <c r="HN292" s="193"/>
      <c r="HO292" s="193"/>
      <c r="HP292" s="193"/>
      <c r="HQ292" s="193"/>
      <c r="HR292" s="193"/>
      <c r="HS292" s="193"/>
      <c r="HT292" s="193"/>
    </row>
    <row r="293" spans="1:228" s="28" customFormat="1" x14ac:dyDescent="0.2">
      <c r="A293" s="103"/>
      <c r="B293" s="144"/>
      <c r="C293" s="252"/>
      <c r="D293" s="551" t="s">
        <v>293</v>
      </c>
      <c r="E293" s="10"/>
      <c r="F293" s="62"/>
      <c r="G293" s="263"/>
      <c r="H293" s="361"/>
      <c r="I293" s="263"/>
      <c r="J293" s="314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  <c r="BJ293" s="193"/>
      <c r="BK293" s="193"/>
      <c r="BL293" s="193"/>
      <c r="BM293" s="193"/>
      <c r="BN293" s="193"/>
      <c r="BO293" s="193"/>
      <c r="BP293" s="193"/>
      <c r="BQ293" s="193"/>
      <c r="BR293" s="193"/>
      <c r="BS293" s="193"/>
      <c r="BT293" s="193"/>
      <c r="BU293" s="193"/>
      <c r="BV293" s="193"/>
      <c r="BW293" s="193"/>
      <c r="BX293" s="193"/>
      <c r="BY293" s="193"/>
      <c r="BZ293" s="193"/>
      <c r="CA293" s="193"/>
      <c r="CB293" s="193"/>
      <c r="CC293" s="193"/>
      <c r="CD293" s="193"/>
      <c r="CE293" s="193"/>
      <c r="CF293" s="193"/>
      <c r="CG293" s="193"/>
      <c r="CH293" s="193"/>
      <c r="CI293" s="193"/>
      <c r="CJ293" s="193"/>
      <c r="CK293" s="193"/>
      <c r="CL293" s="193"/>
      <c r="CM293" s="193"/>
      <c r="CN293" s="193"/>
      <c r="CO293" s="193"/>
      <c r="CP293" s="193"/>
      <c r="CQ293" s="193"/>
      <c r="CR293" s="193"/>
      <c r="CS293" s="193"/>
      <c r="CT293" s="193"/>
      <c r="CU293" s="193"/>
      <c r="CV293" s="193"/>
      <c r="CW293" s="193"/>
      <c r="CX293" s="193"/>
      <c r="CY293" s="193"/>
      <c r="CZ293" s="193"/>
      <c r="DA293" s="193"/>
      <c r="DB293" s="193"/>
      <c r="DC293" s="193"/>
      <c r="DD293" s="193"/>
      <c r="DE293" s="193"/>
      <c r="DF293" s="193"/>
      <c r="DG293" s="193"/>
      <c r="DH293" s="193"/>
      <c r="DI293" s="193"/>
      <c r="DJ293" s="193"/>
      <c r="DK293" s="193"/>
      <c r="DL293" s="193"/>
      <c r="DM293" s="193"/>
      <c r="DN293" s="193"/>
      <c r="DO293" s="193"/>
      <c r="DP293" s="193"/>
      <c r="DQ293" s="193"/>
      <c r="DR293" s="193"/>
      <c r="DS293" s="193"/>
      <c r="DT293" s="193"/>
      <c r="DU293" s="193"/>
      <c r="DV293" s="193"/>
      <c r="DW293" s="193"/>
      <c r="DX293" s="193"/>
      <c r="DY293" s="193"/>
      <c r="DZ293" s="193"/>
      <c r="EA293" s="193"/>
      <c r="EB293" s="193"/>
      <c r="EC293" s="193"/>
      <c r="ED293" s="193"/>
      <c r="EE293" s="193"/>
      <c r="EF293" s="193"/>
      <c r="EG293" s="193"/>
      <c r="EH293" s="193"/>
      <c r="EI293" s="193"/>
      <c r="EJ293" s="193"/>
      <c r="EK293" s="193"/>
      <c r="EL293" s="193"/>
      <c r="EM293" s="193"/>
      <c r="EN293" s="193"/>
      <c r="EO293" s="193"/>
      <c r="EP293" s="193"/>
      <c r="EQ293" s="193"/>
      <c r="ER293" s="193"/>
      <c r="ES293" s="193"/>
      <c r="ET293" s="193"/>
      <c r="EU293" s="193"/>
      <c r="EV293" s="193"/>
      <c r="EW293" s="193"/>
      <c r="EX293" s="193"/>
      <c r="EY293" s="193"/>
      <c r="EZ293" s="193"/>
      <c r="FA293" s="193"/>
      <c r="FB293" s="193"/>
      <c r="FC293" s="193"/>
      <c r="FD293" s="193"/>
      <c r="FE293" s="193"/>
      <c r="FF293" s="193"/>
      <c r="FG293" s="193"/>
      <c r="FH293" s="193"/>
      <c r="FI293" s="193"/>
      <c r="FJ293" s="193"/>
      <c r="FK293" s="193"/>
      <c r="FL293" s="193"/>
      <c r="FM293" s="193"/>
      <c r="FN293" s="193"/>
      <c r="FO293" s="193"/>
      <c r="FP293" s="193"/>
      <c r="FQ293" s="193"/>
      <c r="FR293" s="193"/>
      <c r="FS293" s="193"/>
      <c r="FT293" s="193"/>
      <c r="FU293" s="193"/>
      <c r="FV293" s="193"/>
      <c r="FW293" s="193"/>
      <c r="FX293" s="193"/>
      <c r="FY293" s="193"/>
      <c r="FZ293" s="193"/>
      <c r="GA293" s="193"/>
      <c r="GB293" s="193"/>
      <c r="GC293" s="193"/>
      <c r="GD293" s="193"/>
      <c r="GE293" s="193"/>
      <c r="GF293" s="193"/>
      <c r="GG293" s="193"/>
      <c r="GH293" s="193"/>
      <c r="GI293" s="193"/>
      <c r="GJ293" s="193"/>
      <c r="GK293" s="193"/>
      <c r="GL293" s="193"/>
      <c r="GM293" s="193"/>
      <c r="GN293" s="193"/>
      <c r="GO293" s="193"/>
      <c r="GP293" s="193"/>
      <c r="GQ293" s="193"/>
      <c r="GR293" s="193"/>
      <c r="GS293" s="193"/>
      <c r="GT293" s="193"/>
      <c r="GU293" s="193"/>
      <c r="GV293" s="193"/>
      <c r="GW293" s="193"/>
      <c r="GX293" s="193"/>
      <c r="GY293" s="193"/>
      <c r="GZ293" s="193"/>
      <c r="HA293" s="193"/>
      <c r="HB293" s="193"/>
      <c r="HC293" s="193"/>
      <c r="HD293" s="193"/>
      <c r="HE293" s="193"/>
      <c r="HF293" s="193"/>
      <c r="HG293" s="193"/>
      <c r="HH293" s="193"/>
      <c r="HI293" s="193"/>
      <c r="HJ293" s="193"/>
      <c r="HK293" s="193"/>
      <c r="HL293" s="193"/>
      <c r="HM293" s="193"/>
      <c r="HN293" s="193"/>
      <c r="HO293" s="193"/>
      <c r="HP293" s="193"/>
      <c r="HQ293" s="193"/>
      <c r="HR293" s="193"/>
      <c r="HS293" s="193"/>
      <c r="HT293" s="193"/>
    </row>
    <row r="294" spans="1:228" s="28" customFormat="1" x14ac:dyDescent="0.2">
      <c r="A294" s="103"/>
      <c r="B294" s="144"/>
      <c r="C294" s="252"/>
      <c r="D294" s="551" t="s">
        <v>294</v>
      </c>
      <c r="E294" s="10"/>
      <c r="F294" s="62"/>
      <c r="G294" s="263"/>
      <c r="H294" s="361"/>
      <c r="I294" s="263"/>
      <c r="J294" s="314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  <c r="BJ294" s="193"/>
      <c r="BK294" s="193"/>
      <c r="BL294" s="193"/>
      <c r="BM294" s="193"/>
      <c r="BN294" s="193"/>
      <c r="BO294" s="193"/>
      <c r="BP294" s="193"/>
      <c r="BQ294" s="193"/>
      <c r="BR294" s="193"/>
      <c r="BS294" s="193"/>
      <c r="BT294" s="193"/>
      <c r="BU294" s="193"/>
      <c r="BV294" s="193"/>
      <c r="BW294" s="193"/>
      <c r="BX294" s="193"/>
      <c r="BY294" s="193"/>
      <c r="BZ294" s="193"/>
      <c r="CA294" s="193"/>
      <c r="CB294" s="193"/>
      <c r="CC294" s="193"/>
      <c r="CD294" s="193"/>
      <c r="CE294" s="193"/>
      <c r="CF294" s="193"/>
      <c r="CG294" s="193"/>
      <c r="CH294" s="193"/>
      <c r="CI294" s="193"/>
      <c r="CJ294" s="193"/>
      <c r="CK294" s="193"/>
      <c r="CL294" s="193"/>
      <c r="CM294" s="193"/>
      <c r="CN294" s="193"/>
      <c r="CO294" s="193"/>
      <c r="CP294" s="193"/>
      <c r="CQ294" s="193"/>
      <c r="CR294" s="193"/>
      <c r="CS294" s="193"/>
      <c r="CT294" s="193"/>
      <c r="CU294" s="193"/>
      <c r="CV294" s="193"/>
      <c r="CW294" s="193"/>
      <c r="CX294" s="193"/>
      <c r="CY294" s="193"/>
      <c r="CZ294" s="193"/>
      <c r="DA294" s="193"/>
      <c r="DB294" s="193"/>
      <c r="DC294" s="193"/>
      <c r="DD294" s="193"/>
      <c r="DE294" s="193"/>
      <c r="DF294" s="193"/>
      <c r="DG294" s="193"/>
      <c r="DH294" s="193"/>
      <c r="DI294" s="193"/>
      <c r="DJ294" s="193"/>
      <c r="DK294" s="193"/>
      <c r="DL294" s="193"/>
      <c r="DM294" s="193"/>
      <c r="DN294" s="193"/>
      <c r="DO294" s="193"/>
      <c r="DP294" s="193"/>
      <c r="DQ294" s="193"/>
      <c r="DR294" s="193"/>
      <c r="DS294" s="193"/>
      <c r="DT294" s="193"/>
      <c r="DU294" s="193"/>
      <c r="DV294" s="193"/>
      <c r="DW294" s="193"/>
      <c r="DX294" s="193"/>
      <c r="DY294" s="193"/>
      <c r="DZ294" s="193"/>
      <c r="EA294" s="193"/>
      <c r="EB294" s="193"/>
      <c r="EC294" s="193"/>
      <c r="ED294" s="193"/>
      <c r="EE294" s="193"/>
      <c r="EF294" s="193"/>
      <c r="EG294" s="193"/>
      <c r="EH294" s="193"/>
      <c r="EI294" s="193"/>
      <c r="EJ294" s="193"/>
      <c r="EK294" s="193"/>
      <c r="EL294" s="193"/>
      <c r="EM294" s="193"/>
      <c r="EN294" s="193"/>
      <c r="EO294" s="193"/>
      <c r="EP294" s="193"/>
      <c r="EQ294" s="193"/>
      <c r="ER294" s="193"/>
      <c r="ES294" s="193"/>
      <c r="ET294" s="193"/>
      <c r="EU294" s="193"/>
      <c r="EV294" s="193"/>
      <c r="EW294" s="193"/>
      <c r="EX294" s="193"/>
      <c r="EY294" s="193"/>
      <c r="EZ294" s="193"/>
      <c r="FA294" s="193"/>
      <c r="FB294" s="193"/>
      <c r="FC294" s="193"/>
      <c r="FD294" s="193"/>
      <c r="FE294" s="193"/>
      <c r="FF294" s="193"/>
      <c r="FG294" s="193"/>
      <c r="FH294" s="193"/>
      <c r="FI294" s="193"/>
      <c r="FJ294" s="193"/>
      <c r="FK294" s="193"/>
      <c r="FL294" s="193"/>
      <c r="FM294" s="193"/>
      <c r="FN294" s="193"/>
      <c r="FO294" s="193"/>
      <c r="FP294" s="193"/>
      <c r="FQ294" s="193"/>
      <c r="FR294" s="193"/>
      <c r="FS294" s="193"/>
      <c r="FT294" s="193"/>
      <c r="FU294" s="193"/>
      <c r="FV294" s="193"/>
      <c r="FW294" s="193"/>
      <c r="FX294" s="193"/>
      <c r="FY294" s="193"/>
      <c r="FZ294" s="193"/>
      <c r="GA294" s="193"/>
      <c r="GB294" s="193"/>
      <c r="GC294" s="193"/>
      <c r="GD294" s="193"/>
      <c r="GE294" s="193"/>
      <c r="GF294" s="193"/>
      <c r="GG294" s="193"/>
      <c r="GH294" s="193"/>
      <c r="GI294" s="193"/>
      <c r="GJ294" s="193"/>
      <c r="GK294" s="193"/>
      <c r="GL294" s="193"/>
      <c r="GM294" s="193"/>
      <c r="GN294" s="193"/>
      <c r="GO294" s="193"/>
      <c r="GP294" s="193"/>
      <c r="GQ294" s="193"/>
      <c r="GR294" s="193"/>
      <c r="GS294" s="193"/>
      <c r="GT294" s="193"/>
      <c r="GU294" s="193"/>
      <c r="GV294" s="193"/>
      <c r="GW294" s="193"/>
      <c r="GX294" s="193"/>
      <c r="GY294" s="193"/>
      <c r="GZ294" s="193"/>
      <c r="HA294" s="193"/>
      <c r="HB294" s="193"/>
      <c r="HC294" s="193"/>
      <c r="HD294" s="193"/>
      <c r="HE294" s="193"/>
      <c r="HF294" s="193"/>
      <c r="HG294" s="193"/>
      <c r="HH294" s="193"/>
      <c r="HI294" s="193"/>
      <c r="HJ294" s="193"/>
      <c r="HK294" s="193"/>
      <c r="HL294" s="193"/>
      <c r="HM294" s="193"/>
      <c r="HN294" s="193"/>
      <c r="HO294" s="193"/>
      <c r="HP294" s="193"/>
      <c r="HQ294" s="193"/>
      <c r="HR294" s="193"/>
      <c r="HS294" s="193"/>
      <c r="HT294" s="193"/>
    </row>
    <row r="295" spans="1:228" s="28" customFormat="1" x14ac:dyDescent="0.2">
      <c r="A295" s="103"/>
      <c r="B295" s="144"/>
      <c r="C295" s="252"/>
      <c r="D295" s="551" t="s">
        <v>349</v>
      </c>
      <c r="E295" s="10"/>
      <c r="F295" s="62"/>
      <c r="G295" s="263"/>
      <c r="H295" s="361"/>
      <c r="I295" s="263"/>
      <c r="J295" s="314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  <c r="BJ295" s="193"/>
      <c r="BK295" s="193"/>
      <c r="BL295" s="193"/>
      <c r="BM295" s="193"/>
      <c r="BN295" s="193"/>
      <c r="BO295" s="193"/>
      <c r="BP295" s="193"/>
      <c r="BQ295" s="193"/>
      <c r="BR295" s="193"/>
      <c r="BS295" s="193"/>
      <c r="BT295" s="193"/>
      <c r="BU295" s="193"/>
      <c r="BV295" s="193"/>
      <c r="BW295" s="193"/>
      <c r="BX295" s="193"/>
      <c r="BY295" s="193"/>
      <c r="BZ295" s="193"/>
      <c r="CA295" s="193"/>
      <c r="CB295" s="193"/>
      <c r="CC295" s="193"/>
      <c r="CD295" s="193"/>
      <c r="CE295" s="193"/>
      <c r="CF295" s="193"/>
      <c r="CG295" s="193"/>
      <c r="CH295" s="193"/>
      <c r="CI295" s="193"/>
      <c r="CJ295" s="193"/>
      <c r="CK295" s="193"/>
      <c r="CL295" s="193"/>
      <c r="CM295" s="193"/>
      <c r="CN295" s="193"/>
      <c r="CO295" s="193"/>
      <c r="CP295" s="193"/>
      <c r="CQ295" s="193"/>
      <c r="CR295" s="193"/>
      <c r="CS295" s="193"/>
      <c r="CT295" s="193"/>
      <c r="CU295" s="193"/>
      <c r="CV295" s="193"/>
      <c r="CW295" s="193"/>
      <c r="CX295" s="193"/>
      <c r="CY295" s="193"/>
      <c r="CZ295" s="193"/>
      <c r="DA295" s="193"/>
      <c r="DB295" s="193"/>
      <c r="DC295" s="193"/>
      <c r="DD295" s="193"/>
      <c r="DE295" s="193"/>
      <c r="DF295" s="193"/>
      <c r="DG295" s="193"/>
      <c r="DH295" s="193"/>
      <c r="DI295" s="193"/>
      <c r="DJ295" s="193"/>
      <c r="DK295" s="193"/>
      <c r="DL295" s="193"/>
      <c r="DM295" s="193"/>
      <c r="DN295" s="193"/>
      <c r="DO295" s="193"/>
      <c r="DP295" s="193"/>
      <c r="DQ295" s="193"/>
      <c r="DR295" s="193"/>
      <c r="DS295" s="193"/>
      <c r="DT295" s="193"/>
      <c r="DU295" s="193"/>
      <c r="DV295" s="193"/>
      <c r="DW295" s="193"/>
      <c r="DX295" s="193"/>
      <c r="DY295" s="193"/>
      <c r="DZ295" s="193"/>
      <c r="EA295" s="193"/>
      <c r="EB295" s="193"/>
      <c r="EC295" s="193"/>
      <c r="ED295" s="193"/>
      <c r="EE295" s="193"/>
      <c r="EF295" s="193"/>
      <c r="EG295" s="193"/>
      <c r="EH295" s="193"/>
      <c r="EI295" s="193"/>
      <c r="EJ295" s="193"/>
      <c r="EK295" s="193"/>
      <c r="EL295" s="193"/>
      <c r="EM295" s="193"/>
      <c r="EN295" s="193"/>
      <c r="EO295" s="193"/>
      <c r="EP295" s="193"/>
      <c r="EQ295" s="193"/>
      <c r="ER295" s="193"/>
      <c r="ES295" s="193"/>
      <c r="ET295" s="193"/>
      <c r="EU295" s="193"/>
      <c r="EV295" s="193"/>
      <c r="EW295" s="193"/>
      <c r="EX295" s="193"/>
      <c r="EY295" s="193"/>
      <c r="EZ295" s="193"/>
      <c r="FA295" s="193"/>
      <c r="FB295" s="193"/>
      <c r="FC295" s="193"/>
      <c r="FD295" s="193"/>
      <c r="FE295" s="193"/>
      <c r="FF295" s="193"/>
      <c r="FG295" s="193"/>
      <c r="FH295" s="193"/>
      <c r="FI295" s="193"/>
      <c r="FJ295" s="193"/>
      <c r="FK295" s="193"/>
      <c r="FL295" s="193"/>
      <c r="FM295" s="193"/>
      <c r="FN295" s="193"/>
      <c r="FO295" s="193"/>
      <c r="FP295" s="193"/>
      <c r="FQ295" s="193"/>
      <c r="FR295" s="193"/>
      <c r="FS295" s="193"/>
      <c r="FT295" s="193"/>
      <c r="FU295" s="193"/>
      <c r="FV295" s="193"/>
      <c r="FW295" s="193"/>
      <c r="FX295" s="193"/>
      <c r="FY295" s="193"/>
      <c r="FZ295" s="193"/>
      <c r="GA295" s="193"/>
      <c r="GB295" s="193"/>
      <c r="GC295" s="193"/>
      <c r="GD295" s="193"/>
      <c r="GE295" s="193"/>
      <c r="GF295" s="193"/>
      <c r="GG295" s="193"/>
      <c r="GH295" s="193"/>
      <c r="GI295" s="193"/>
      <c r="GJ295" s="193"/>
      <c r="GK295" s="193"/>
      <c r="GL295" s="193"/>
      <c r="GM295" s="193"/>
      <c r="GN295" s="193"/>
      <c r="GO295" s="193"/>
      <c r="GP295" s="193"/>
      <c r="GQ295" s="193"/>
      <c r="GR295" s="193"/>
      <c r="GS295" s="193"/>
      <c r="GT295" s="193"/>
      <c r="GU295" s="193"/>
      <c r="GV295" s="193"/>
      <c r="GW295" s="193"/>
      <c r="GX295" s="193"/>
      <c r="GY295" s="193"/>
      <c r="GZ295" s="193"/>
      <c r="HA295" s="193"/>
      <c r="HB295" s="193"/>
      <c r="HC295" s="193"/>
      <c r="HD295" s="193"/>
      <c r="HE295" s="193"/>
      <c r="HF295" s="193"/>
      <c r="HG295" s="193"/>
      <c r="HH295" s="193"/>
      <c r="HI295" s="193"/>
      <c r="HJ295" s="193"/>
      <c r="HK295" s="193"/>
      <c r="HL295" s="193"/>
      <c r="HM295" s="193"/>
      <c r="HN295" s="193"/>
      <c r="HO295" s="193"/>
      <c r="HP295" s="193"/>
      <c r="HQ295" s="193"/>
      <c r="HR295" s="193"/>
      <c r="HS295" s="193"/>
      <c r="HT295" s="193"/>
    </row>
    <row r="296" spans="1:228" s="28" customFormat="1" x14ac:dyDescent="0.2">
      <c r="A296" s="103"/>
      <c r="B296" s="144"/>
      <c r="C296" s="252"/>
      <c r="D296" s="417"/>
      <c r="E296" s="10"/>
      <c r="F296" s="62"/>
      <c r="G296" s="263"/>
      <c r="H296" s="361"/>
      <c r="I296" s="263"/>
      <c r="J296" s="314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  <c r="BJ296" s="193"/>
      <c r="BK296" s="193"/>
      <c r="BL296" s="193"/>
      <c r="BM296" s="193"/>
      <c r="BN296" s="193"/>
      <c r="BO296" s="193"/>
      <c r="BP296" s="193"/>
      <c r="BQ296" s="193"/>
      <c r="BR296" s="193"/>
      <c r="BS296" s="193"/>
      <c r="BT296" s="193"/>
      <c r="BU296" s="193"/>
      <c r="BV296" s="193"/>
      <c r="BW296" s="193"/>
      <c r="BX296" s="193"/>
      <c r="BY296" s="193"/>
      <c r="BZ296" s="193"/>
      <c r="CA296" s="193"/>
      <c r="CB296" s="193"/>
      <c r="CC296" s="193"/>
      <c r="CD296" s="193"/>
      <c r="CE296" s="193"/>
      <c r="CF296" s="193"/>
      <c r="CG296" s="193"/>
      <c r="CH296" s="193"/>
      <c r="CI296" s="193"/>
      <c r="CJ296" s="193"/>
      <c r="CK296" s="193"/>
      <c r="CL296" s="193"/>
      <c r="CM296" s="193"/>
      <c r="CN296" s="193"/>
      <c r="CO296" s="193"/>
      <c r="CP296" s="193"/>
      <c r="CQ296" s="193"/>
      <c r="CR296" s="193"/>
      <c r="CS296" s="193"/>
      <c r="CT296" s="193"/>
      <c r="CU296" s="193"/>
      <c r="CV296" s="193"/>
      <c r="CW296" s="193"/>
      <c r="CX296" s="193"/>
      <c r="CY296" s="193"/>
      <c r="CZ296" s="193"/>
      <c r="DA296" s="193"/>
      <c r="DB296" s="193"/>
      <c r="DC296" s="193"/>
      <c r="DD296" s="193"/>
      <c r="DE296" s="193"/>
      <c r="DF296" s="193"/>
      <c r="DG296" s="193"/>
      <c r="DH296" s="193"/>
      <c r="DI296" s="193"/>
      <c r="DJ296" s="193"/>
      <c r="DK296" s="193"/>
      <c r="DL296" s="193"/>
      <c r="DM296" s="193"/>
      <c r="DN296" s="193"/>
      <c r="DO296" s="193"/>
      <c r="DP296" s="193"/>
      <c r="DQ296" s="193"/>
      <c r="DR296" s="193"/>
      <c r="DS296" s="193"/>
      <c r="DT296" s="193"/>
      <c r="DU296" s="193"/>
      <c r="DV296" s="193"/>
      <c r="DW296" s="193"/>
      <c r="DX296" s="193"/>
      <c r="DY296" s="193"/>
      <c r="DZ296" s="193"/>
      <c r="EA296" s="193"/>
      <c r="EB296" s="193"/>
      <c r="EC296" s="193"/>
      <c r="ED296" s="193"/>
      <c r="EE296" s="193"/>
      <c r="EF296" s="193"/>
      <c r="EG296" s="193"/>
      <c r="EH296" s="193"/>
      <c r="EI296" s="193"/>
      <c r="EJ296" s="193"/>
      <c r="EK296" s="193"/>
      <c r="EL296" s="193"/>
      <c r="EM296" s="193"/>
      <c r="EN296" s="193"/>
      <c r="EO296" s="193"/>
      <c r="EP296" s="193"/>
      <c r="EQ296" s="193"/>
      <c r="ER296" s="193"/>
      <c r="ES296" s="193"/>
      <c r="ET296" s="193"/>
      <c r="EU296" s="193"/>
      <c r="EV296" s="193"/>
      <c r="EW296" s="193"/>
      <c r="EX296" s="193"/>
      <c r="EY296" s="193"/>
      <c r="EZ296" s="193"/>
      <c r="FA296" s="193"/>
      <c r="FB296" s="193"/>
      <c r="FC296" s="193"/>
      <c r="FD296" s="193"/>
      <c r="FE296" s="193"/>
      <c r="FF296" s="193"/>
      <c r="FG296" s="193"/>
      <c r="FH296" s="193"/>
      <c r="FI296" s="193"/>
      <c r="FJ296" s="193"/>
      <c r="FK296" s="193"/>
      <c r="FL296" s="193"/>
      <c r="FM296" s="193"/>
      <c r="FN296" s="193"/>
      <c r="FO296" s="193"/>
      <c r="FP296" s="193"/>
      <c r="FQ296" s="193"/>
      <c r="FR296" s="193"/>
      <c r="FS296" s="193"/>
      <c r="FT296" s="193"/>
      <c r="FU296" s="193"/>
      <c r="FV296" s="193"/>
      <c r="FW296" s="193"/>
      <c r="FX296" s="193"/>
      <c r="FY296" s="193"/>
      <c r="FZ296" s="193"/>
      <c r="GA296" s="193"/>
      <c r="GB296" s="193"/>
      <c r="GC296" s="193"/>
      <c r="GD296" s="193"/>
      <c r="GE296" s="193"/>
      <c r="GF296" s="193"/>
      <c r="GG296" s="193"/>
      <c r="GH296" s="193"/>
      <c r="GI296" s="193"/>
      <c r="GJ296" s="193"/>
      <c r="GK296" s="193"/>
      <c r="GL296" s="193"/>
      <c r="GM296" s="193"/>
      <c r="GN296" s="193"/>
      <c r="GO296" s="193"/>
      <c r="GP296" s="193"/>
      <c r="GQ296" s="193"/>
      <c r="GR296" s="193"/>
      <c r="GS296" s="193"/>
      <c r="GT296" s="193"/>
      <c r="GU296" s="193"/>
      <c r="GV296" s="193"/>
      <c r="GW296" s="193"/>
      <c r="GX296" s="193"/>
      <c r="GY296" s="193"/>
      <c r="GZ296" s="193"/>
      <c r="HA296" s="193"/>
      <c r="HB296" s="193"/>
      <c r="HC296" s="193"/>
      <c r="HD296" s="193"/>
      <c r="HE296" s="193"/>
      <c r="HF296" s="193"/>
      <c r="HG296" s="193"/>
      <c r="HH296" s="193"/>
      <c r="HI296" s="193"/>
      <c r="HJ296" s="193"/>
      <c r="HK296" s="193"/>
      <c r="HL296" s="193"/>
      <c r="HM296" s="193"/>
      <c r="HN296" s="193"/>
      <c r="HO296" s="193"/>
      <c r="HP296" s="193"/>
      <c r="HQ296" s="193"/>
      <c r="HR296" s="193"/>
      <c r="HS296" s="193"/>
      <c r="HT296" s="193"/>
    </row>
    <row r="297" spans="1:228" s="28" customFormat="1" ht="22.5" x14ac:dyDescent="0.2">
      <c r="A297" s="103"/>
      <c r="B297" s="144"/>
      <c r="C297" s="252"/>
      <c r="D297" s="417" t="s">
        <v>295</v>
      </c>
      <c r="E297" s="10"/>
      <c r="F297" s="62"/>
      <c r="G297" s="263"/>
      <c r="H297" s="361"/>
      <c r="I297" s="263"/>
      <c r="J297" s="314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  <c r="BJ297" s="193"/>
      <c r="BK297" s="193"/>
      <c r="BL297" s="193"/>
      <c r="BM297" s="193"/>
      <c r="BN297" s="193"/>
      <c r="BO297" s="193"/>
      <c r="BP297" s="193"/>
      <c r="BQ297" s="193"/>
      <c r="BR297" s="193"/>
      <c r="BS297" s="193"/>
      <c r="BT297" s="193"/>
      <c r="BU297" s="193"/>
      <c r="BV297" s="193"/>
      <c r="BW297" s="193"/>
      <c r="BX297" s="193"/>
      <c r="BY297" s="193"/>
      <c r="BZ297" s="193"/>
      <c r="CA297" s="193"/>
      <c r="CB297" s="193"/>
      <c r="CC297" s="193"/>
      <c r="CD297" s="193"/>
      <c r="CE297" s="193"/>
      <c r="CF297" s="193"/>
      <c r="CG297" s="193"/>
      <c r="CH297" s="193"/>
      <c r="CI297" s="193"/>
      <c r="CJ297" s="193"/>
      <c r="CK297" s="193"/>
      <c r="CL297" s="193"/>
      <c r="CM297" s="193"/>
      <c r="CN297" s="193"/>
      <c r="CO297" s="193"/>
      <c r="CP297" s="193"/>
      <c r="CQ297" s="193"/>
      <c r="CR297" s="193"/>
      <c r="CS297" s="193"/>
      <c r="CT297" s="193"/>
      <c r="CU297" s="193"/>
      <c r="CV297" s="193"/>
      <c r="CW297" s="193"/>
      <c r="CX297" s="193"/>
      <c r="CY297" s="193"/>
      <c r="CZ297" s="193"/>
      <c r="DA297" s="193"/>
      <c r="DB297" s="193"/>
      <c r="DC297" s="193"/>
      <c r="DD297" s="193"/>
      <c r="DE297" s="193"/>
      <c r="DF297" s="193"/>
      <c r="DG297" s="193"/>
      <c r="DH297" s="193"/>
      <c r="DI297" s="193"/>
      <c r="DJ297" s="193"/>
      <c r="DK297" s="193"/>
      <c r="DL297" s="193"/>
      <c r="DM297" s="193"/>
      <c r="DN297" s="193"/>
      <c r="DO297" s="193"/>
      <c r="DP297" s="193"/>
      <c r="DQ297" s="193"/>
      <c r="DR297" s="193"/>
      <c r="DS297" s="193"/>
      <c r="DT297" s="193"/>
      <c r="DU297" s="193"/>
      <c r="DV297" s="193"/>
      <c r="DW297" s="193"/>
      <c r="DX297" s="193"/>
      <c r="DY297" s="193"/>
      <c r="DZ297" s="193"/>
      <c r="EA297" s="193"/>
      <c r="EB297" s="193"/>
      <c r="EC297" s="193"/>
      <c r="ED297" s="193"/>
      <c r="EE297" s="193"/>
      <c r="EF297" s="193"/>
      <c r="EG297" s="193"/>
      <c r="EH297" s="193"/>
      <c r="EI297" s="193"/>
      <c r="EJ297" s="193"/>
      <c r="EK297" s="193"/>
      <c r="EL297" s="193"/>
      <c r="EM297" s="193"/>
      <c r="EN297" s="193"/>
      <c r="EO297" s="193"/>
      <c r="EP297" s="193"/>
      <c r="EQ297" s="193"/>
      <c r="ER297" s="193"/>
      <c r="ES297" s="193"/>
      <c r="ET297" s="193"/>
      <c r="EU297" s="193"/>
      <c r="EV297" s="193"/>
      <c r="EW297" s="193"/>
      <c r="EX297" s="193"/>
      <c r="EY297" s="193"/>
      <c r="EZ297" s="193"/>
      <c r="FA297" s="193"/>
      <c r="FB297" s="193"/>
      <c r="FC297" s="193"/>
      <c r="FD297" s="193"/>
      <c r="FE297" s="193"/>
      <c r="FF297" s="193"/>
      <c r="FG297" s="193"/>
      <c r="FH297" s="193"/>
      <c r="FI297" s="193"/>
      <c r="FJ297" s="193"/>
      <c r="FK297" s="193"/>
      <c r="FL297" s="193"/>
      <c r="FM297" s="193"/>
      <c r="FN297" s="193"/>
      <c r="FO297" s="193"/>
      <c r="FP297" s="193"/>
      <c r="FQ297" s="193"/>
      <c r="FR297" s="193"/>
      <c r="FS297" s="193"/>
      <c r="FT297" s="193"/>
      <c r="FU297" s="193"/>
      <c r="FV297" s="193"/>
      <c r="FW297" s="193"/>
      <c r="FX297" s="193"/>
      <c r="FY297" s="193"/>
      <c r="FZ297" s="193"/>
      <c r="GA297" s="193"/>
      <c r="GB297" s="193"/>
      <c r="GC297" s="193"/>
      <c r="GD297" s="193"/>
      <c r="GE297" s="193"/>
      <c r="GF297" s="193"/>
      <c r="GG297" s="193"/>
      <c r="GH297" s="193"/>
      <c r="GI297" s="193"/>
      <c r="GJ297" s="193"/>
      <c r="GK297" s="193"/>
      <c r="GL297" s="193"/>
      <c r="GM297" s="193"/>
      <c r="GN297" s="193"/>
      <c r="GO297" s="193"/>
      <c r="GP297" s="193"/>
      <c r="GQ297" s="193"/>
      <c r="GR297" s="193"/>
      <c r="GS297" s="193"/>
      <c r="GT297" s="193"/>
      <c r="GU297" s="193"/>
      <c r="GV297" s="193"/>
      <c r="GW297" s="193"/>
      <c r="GX297" s="193"/>
      <c r="GY297" s="193"/>
      <c r="GZ297" s="193"/>
      <c r="HA297" s="193"/>
      <c r="HB297" s="193"/>
      <c r="HC297" s="193"/>
      <c r="HD297" s="193"/>
      <c r="HE297" s="193"/>
      <c r="HF297" s="193"/>
      <c r="HG297" s="193"/>
      <c r="HH297" s="193"/>
      <c r="HI297" s="193"/>
      <c r="HJ297" s="193"/>
      <c r="HK297" s="193"/>
      <c r="HL297" s="193"/>
      <c r="HM297" s="193"/>
      <c r="HN297" s="193"/>
      <c r="HO297" s="193"/>
      <c r="HP297" s="193"/>
      <c r="HQ297" s="193"/>
      <c r="HR297" s="193"/>
      <c r="HS297" s="193"/>
      <c r="HT297" s="193"/>
    </row>
    <row r="298" spans="1:228" s="28" customFormat="1" x14ac:dyDescent="0.2">
      <c r="A298" s="103"/>
      <c r="B298" s="144"/>
      <c r="C298" s="252"/>
      <c r="D298" s="417"/>
      <c r="E298" s="10"/>
      <c r="F298" s="62"/>
      <c r="G298" s="263"/>
      <c r="H298" s="361"/>
      <c r="I298" s="263"/>
      <c r="J298" s="314"/>
      <c r="K298" s="193"/>
      <c r="L298" s="193">
        <f>6.2*2.7</f>
        <v>16.740000000000002</v>
      </c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  <c r="BJ298" s="193"/>
      <c r="BK298" s="193"/>
      <c r="BL298" s="193"/>
      <c r="BM298" s="193"/>
      <c r="BN298" s="193"/>
      <c r="BO298" s="193"/>
      <c r="BP298" s="193"/>
      <c r="BQ298" s="193"/>
      <c r="BR298" s="193"/>
      <c r="BS298" s="193"/>
      <c r="BT298" s="193"/>
      <c r="BU298" s="193"/>
      <c r="BV298" s="193"/>
      <c r="BW298" s="193"/>
      <c r="BX298" s="193"/>
      <c r="BY298" s="193"/>
      <c r="BZ298" s="193"/>
      <c r="CA298" s="193"/>
      <c r="CB298" s="193"/>
      <c r="CC298" s="193"/>
      <c r="CD298" s="193"/>
      <c r="CE298" s="193"/>
      <c r="CF298" s="193"/>
      <c r="CG298" s="193"/>
      <c r="CH298" s="193"/>
      <c r="CI298" s="193"/>
      <c r="CJ298" s="193"/>
      <c r="CK298" s="193"/>
      <c r="CL298" s="193"/>
      <c r="CM298" s="193"/>
      <c r="CN298" s="193"/>
      <c r="CO298" s="193"/>
      <c r="CP298" s="193"/>
      <c r="CQ298" s="193"/>
      <c r="CR298" s="193"/>
      <c r="CS298" s="193"/>
      <c r="CT298" s="193"/>
      <c r="CU298" s="193"/>
      <c r="CV298" s="193"/>
      <c r="CW298" s="193"/>
      <c r="CX298" s="193"/>
      <c r="CY298" s="193"/>
      <c r="CZ298" s="193"/>
      <c r="DA298" s="193"/>
      <c r="DB298" s="193"/>
      <c r="DC298" s="193"/>
      <c r="DD298" s="193"/>
      <c r="DE298" s="193"/>
      <c r="DF298" s="193"/>
      <c r="DG298" s="193"/>
      <c r="DH298" s="193"/>
      <c r="DI298" s="193"/>
      <c r="DJ298" s="193"/>
      <c r="DK298" s="193"/>
      <c r="DL298" s="193"/>
      <c r="DM298" s="193"/>
      <c r="DN298" s="193"/>
      <c r="DO298" s="193"/>
      <c r="DP298" s="193"/>
      <c r="DQ298" s="193"/>
      <c r="DR298" s="193"/>
      <c r="DS298" s="193"/>
      <c r="DT298" s="193"/>
      <c r="DU298" s="193"/>
      <c r="DV298" s="193"/>
      <c r="DW298" s="193"/>
      <c r="DX298" s="193"/>
      <c r="DY298" s="193"/>
      <c r="DZ298" s="193"/>
      <c r="EA298" s="193"/>
      <c r="EB298" s="193"/>
      <c r="EC298" s="193"/>
      <c r="ED298" s="193"/>
      <c r="EE298" s="193"/>
      <c r="EF298" s="193"/>
      <c r="EG298" s="193"/>
      <c r="EH298" s="193"/>
      <c r="EI298" s="193"/>
      <c r="EJ298" s="193"/>
      <c r="EK298" s="193"/>
      <c r="EL298" s="193"/>
      <c r="EM298" s="193"/>
      <c r="EN298" s="193"/>
      <c r="EO298" s="193"/>
      <c r="EP298" s="193"/>
      <c r="EQ298" s="193"/>
      <c r="ER298" s="193"/>
      <c r="ES298" s="193"/>
      <c r="ET298" s="193"/>
      <c r="EU298" s="193"/>
      <c r="EV298" s="193"/>
      <c r="EW298" s="193"/>
      <c r="EX298" s="193"/>
      <c r="EY298" s="193"/>
      <c r="EZ298" s="193"/>
      <c r="FA298" s="193"/>
      <c r="FB298" s="193"/>
      <c r="FC298" s="193"/>
      <c r="FD298" s="193"/>
      <c r="FE298" s="193"/>
      <c r="FF298" s="193"/>
      <c r="FG298" s="193"/>
      <c r="FH298" s="193"/>
      <c r="FI298" s="193"/>
      <c r="FJ298" s="193"/>
      <c r="FK298" s="193"/>
      <c r="FL298" s="193"/>
      <c r="FM298" s="193"/>
      <c r="FN298" s="193"/>
      <c r="FO298" s="193"/>
      <c r="FP298" s="193"/>
      <c r="FQ298" s="193"/>
      <c r="FR298" s="193"/>
      <c r="FS298" s="193"/>
      <c r="FT298" s="193"/>
      <c r="FU298" s="193"/>
      <c r="FV298" s="193"/>
      <c r="FW298" s="193"/>
      <c r="FX298" s="193"/>
      <c r="FY298" s="193"/>
      <c r="FZ298" s="193"/>
      <c r="GA298" s="193"/>
      <c r="GB298" s="193"/>
      <c r="GC298" s="193"/>
      <c r="GD298" s="193"/>
      <c r="GE298" s="193"/>
      <c r="GF298" s="193"/>
      <c r="GG298" s="193"/>
      <c r="GH298" s="193"/>
      <c r="GI298" s="193"/>
      <c r="GJ298" s="193"/>
      <c r="GK298" s="193"/>
      <c r="GL298" s="193"/>
      <c r="GM298" s="193"/>
      <c r="GN298" s="193"/>
      <c r="GO298" s="193"/>
      <c r="GP298" s="193"/>
      <c r="GQ298" s="193"/>
      <c r="GR298" s="193"/>
      <c r="GS298" s="193"/>
      <c r="GT298" s="193"/>
      <c r="GU298" s="193"/>
      <c r="GV298" s="193"/>
      <c r="GW298" s="193"/>
      <c r="GX298" s="193"/>
      <c r="GY298" s="193"/>
      <c r="GZ298" s="193"/>
      <c r="HA298" s="193"/>
      <c r="HB298" s="193"/>
      <c r="HC298" s="193"/>
      <c r="HD298" s="193"/>
      <c r="HE298" s="193"/>
      <c r="HF298" s="193"/>
      <c r="HG298" s="193"/>
      <c r="HH298" s="193"/>
      <c r="HI298" s="193"/>
      <c r="HJ298" s="193"/>
      <c r="HK298" s="193"/>
      <c r="HL298" s="193"/>
      <c r="HM298" s="193"/>
      <c r="HN298" s="193"/>
      <c r="HO298" s="193"/>
      <c r="HP298" s="193"/>
      <c r="HQ298" s="193"/>
      <c r="HR298" s="193"/>
      <c r="HS298" s="193"/>
      <c r="HT298" s="193"/>
    </row>
    <row r="299" spans="1:228" s="556" customFormat="1" x14ac:dyDescent="0.2">
      <c r="A299" s="277" t="s">
        <v>208</v>
      </c>
      <c r="B299" s="144" t="s">
        <v>203</v>
      </c>
      <c r="C299" s="287" t="s">
        <v>203</v>
      </c>
      <c r="D299" s="735" t="s">
        <v>372</v>
      </c>
      <c r="E299" s="444">
        <v>17</v>
      </c>
      <c r="F299" s="63" t="s">
        <v>193</v>
      </c>
      <c r="G299" s="770"/>
      <c r="H299" s="770"/>
      <c r="I299" s="791">
        <f>IF(ISBLANK(E299),"",G299+H299)</f>
        <v>0</v>
      </c>
      <c r="J299" s="792">
        <f>IF(ISBLANK(E299),"",E299*I299)</f>
        <v>0</v>
      </c>
    </row>
    <row r="300" spans="1:228" s="28" customFormat="1" x14ac:dyDescent="0.2">
      <c r="A300" s="277"/>
      <c r="B300" s="144"/>
      <c r="C300" s="287"/>
      <c r="D300" s="116" t="s">
        <v>376</v>
      </c>
      <c r="E300" s="552"/>
      <c r="F300" s="23"/>
      <c r="G300" s="418"/>
      <c r="H300" s="361"/>
      <c r="I300" s="283"/>
      <c r="J300" s="285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  <c r="BJ300" s="193"/>
      <c r="BK300" s="193"/>
      <c r="BL300" s="193"/>
      <c r="BM300" s="193"/>
      <c r="BN300" s="193"/>
      <c r="BO300" s="193"/>
      <c r="BP300" s="193"/>
      <c r="BQ300" s="193"/>
      <c r="BR300" s="193"/>
      <c r="BS300" s="193"/>
      <c r="BT300" s="193"/>
      <c r="BU300" s="193"/>
      <c r="BV300" s="193"/>
      <c r="BW300" s="193"/>
      <c r="BX300" s="193"/>
      <c r="BY300" s="193"/>
      <c r="BZ300" s="193"/>
      <c r="CA300" s="193"/>
      <c r="CB300" s="193"/>
      <c r="CC300" s="193"/>
      <c r="CD300" s="193"/>
      <c r="CE300" s="193"/>
      <c r="CF300" s="193"/>
      <c r="CG300" s="193"/>
      <c r="CH300" s="193"/>
      <c r="CI300" s="193"/>
      <c r="CJ300" s="193"/>
      <c r="CK300" s="193"/>
      <c r="CL300" s="193"/>
      <c r="CM300" s="193"/>
      <c r="CN300" s="193"/>
      <c r="CO300" s="193"/>
      <c r="CP300" s="193"/>
      <c r="CQ300" s="193"/>
      <c r="CR300" s="193"/>
      <c r="CS300" s="193"/>
      <c r="CT300" s="193"/>
      <c r="CU300" s="193"/>
      <c r="CV300" s="193"/>
      <c r="CW300" s="193"/>
      <c r="CX300" s="193"/>
      <c r="CY300" s="193"/>
      <c r="CZ300" s="193"/>
      <c r="DA300" s="193"/>
      <c r="DB300" s="193"/>
      <c r="DC300" s="193"/>
      <c r="DD300" s="193"/>
      <c r="DE300" s="193"/>
      <c r="DF300" s="193"/>
      <c r="DG300" s="193"/>
      <c r="DH300" s="193"/>
      <c r="DI300" s="193"/>
      <c r="DJ300" s="193"/>
      <c r="DK300" s="193"/>
      <c r="DL300" s="193"/>
      <c r="DM300" s="193"/>
      <c r="DN300" s="193"/>
      <c r="DO300" s="193"/>
      <c r="DP300" s="193"/>
      <c r="DQ300" s="193"/>
      <c r="DR300" s="193"/>
      <c r="DS300" s="193"/>
      <c r="DT300" s="193"/>
      <c r="DU300" s="193"/>
      <c r="DV300" s="193"/>
      <c r="DW300" s="193"/>
      <c r="DX300" s="193"/>
      <c r="DY300" s="193"/>
      <c r="DZ300" s="193"/>
      <c r="EA300" s="193"/>
      <c r="EB300" s="193"/>
      <c r="EC300" s="193"/>
      <c r="ED300" s="193"/>
      <c r="EE300" s="193"/>
      <c r="EF300" s="193"/>
      <c r="EG300" s="193"/>
      <c r="EH300" s="193"/>
      <c r="EI300" s="193"/>
      <c r="EJ300" s="193"/>
      <c r="EK300" s="193"/>
      <c r="EL300" s="193"/>
      <c r="EM300" s="193"/>
      <c r="EN300" s="193"/>
      <c r="EO300" s="193"/>
      <c r="EP300" s="193"/>
      <c r="EQ300" s="193"/>
      <c r="ER300" s="193"/>
      <c r="ES300" s="193"/>
      <c r="ET300" s="193"/>
      <c r="EU300" s="193"/>
      <c r="EV300" s="193"/>
      <c r="EW300" s="193"/>
      <c r="EX300" s="193"/>
      <c r="EY300" s="193"/>
      <c r="EZ300" s="193"/>
      <c r="FA300" s="193"/>
      <c r="FB300" s="193"/>
      <c r="FC300" s="193"/>
      <c r="FD300" s="193"/>
      <c r="FE300" s="193"/>
      <c r="FF300" s="193"/>
      <c r="FG300" s="193"/>
      <c r="FH300" s="193"/>
      <c r="FI300" s="193"/>
      <c r="FJ300" s="193"/>
      <c r="FK300" s="193"/>
      <c r="FL300" s="193"/>
      <c r="FM300" s="193"/>
      <c r="FN300" s="193"/>
      <c r="FO300" s="193"/>
      <c r="FP300" s="193"/>
      <c r="FQ300" s="193"/>
      <c r="FR300" s="193"/>
      <c r="FS300" s="193"/>
      <c r="FT300" s="193"/>
      <c r="FU300" s="193"/>
      <c r="FV300" s="193"/>
      <c r="FW300" s="193"/>
      <c r="FX300" s="193"/>
      <c r="FY300" s="193"/>
      <c r="FZ300" s="193"/>
      <c r="GA300" s="193"/>
      <c r="GB300" s="193"/>
      <c r="GC300" s="193"/>
      <c r="GD300" s="193"/>
      <c r="GE300" s="193"/>
      <c r="GF300" s="193"/>
      <c r="GG300" s="193"/>
      <c r="GH300" s="193"/>
      <c r="GI300" s="193"/>
      <c r="GJ300" s="193"/>
      <c r="GK300" s="193"/>
      <c r="GL300" s="193"/>
      <c r="GM300" s="193"/>
      <c r="GN300" s="193"/>
      <c r="GO300" s="193"/>
      <c r="GP300" s="193"/>
      <c r="GQ300" s="193"/>
      <c r="GR300" s="193"/>
      <c r="GS300" s="193"/>
      <c r="GT300" s="193"/>
      <c r="GU300" s="193"/>
      <c r="GV300" s="193"/>
      <c r="GW300" s="193"/>
      <c r="GX300" s="193"/>
      <c r="GY300" s="193"/>
      <c r="GZ300" s="193"/>
      <c r="HA300" s="193"/>
      <c r="HB300" s="193"/>
      <c r="HC300" s="193"/>
      <c r="HD300" s="193"/>
      <c r="HE300" s="193"/>
      <c r="HF300" s="193"/>
      <c r="HG300" s="193"/>
      <c r="HH300" s="193"/>
      <c r="HI300" s="193"/>
      <c r="HJ300" s="193"/>
      <c r="HK300" s="193"/>
      <c r="HL300" s="193"/>
      <c r="HM300" s="193"/>
      <c r="HN300" s="193"/>
      <c r="HO300" s="193"/>
      <c r="HP300" s="193"/>
      <c r="HQ300" s="193"/>
      <c r="HR300" s="193"/>
      <c r="HS300" s="193"/>
      <c r="HT300" s="193"/>
    </row>
    <row r="301" spans="1:228" s="28" customFormat="1" ht="33.75" x14ac:dyDescent="0.2">
      <c r="A301" s="277"/>
      <c r="B301" s="144"/>
      <c r="C301" s="287"/>
      <c r="D301" s="554" t="s">
        <v>394</v>
      </c>
      <c r="E301" s="552"/>
      <c r="F301" s="23"/>
      <c r="G301" s="418"/>
      <c r="H301" s="361"/>
      <c r="I301" s="283"/>
      <c r="J301" s="285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  <c r="BJ301" s="193"/>
      <c r="BK301" s="193"/>
      <c r="BL301" s="193"/>
      <c r="BM301" s="193"/>
      <c r="BN301" s="193"/>
      <c r="BO301" s="193"/>
      <c r="BP301" s="193"/>
      <c r="BQ301" s="193"/>
      <c r="BR301" s="193"/>
      <c r="BS301" s="193"/>
      <c r="BT301" s="193"/>
      <c r="BU301" s="193"/>
      <c r="BV301" s="193"/>
      <c r="BW301" s="193"/>
      <c r="BX301" s="193"/>
      <c r="BY301" s="193"/>
      <c r="BZ301" s="193"/>
      <c r="CA301" s="193"/>
      <c r="CB301" s="193"/>
      <c r="CC301" s="193"/>
      <c r="CD301" s="193"/>
      <c r="CE301" s="193"/>
      <c r="CF301" s="193"/>
      <c r="CG301" s="193"/>
      <c r="CH301" s="193"/>
      <c r="CI301" s="193"/>
      <c r="CJ301" s="193"/>
      <c r="CK301" s="193"/>
      <c r="CL301" s="193"/>
      <c r="CM301" s="193"/>
      <c r="CN301" s="193"/>
      <c r="CO301" s="193"/>
      <c r="CP301" s="193"/>
      <c r="CQ301" s="193"/>
      <c r="CR301" s="193"/>
      <c r="CS301" s="193"/>
      <c r="CT301" s="193"/>
      <c r="CU301" s="193"/>
      <c r="CV301" s="193"/>
      <c r="CW301" s="193"/>
      <c r="CX301" s="193"/>
      <c r="CY301" s="193"/>
      <c r="CZ301" s="193"/>
      <c r="DA301" s="193"/>
      <c r="DB301" s="193"/>
      <c r="DC301" s="193"/>
      <c r="DD301" s="193"/>
      <c r="DE301" s="193"/>
      <c r="DF301" s="193"/>
      <c r="DG301" s="193"/>
      <c r="DH301" s="193"/>
      <c r="DI301" s="193"/>
      <c r="DJ301" s="193"/>
      <c r="DK301" s="193"/>
      <c r="DL301" s="193"/>
      <c r="DM301" s="193"/>
      <c r="DN301" s="193"/>
      <c r="DO301" s="193"/>
      <c r="DP301" s="193"/>
      <c r="DQ301" s="193"/>
      <c r="DR301" s="193"/>
      <c r="DS301" s="193"/>
      <c r="DT301" s="193"/>
      <c r="DU301" s="193"/>
      <c r="DV301" s="193"/>
      <c r="DW301" s="193"/>
      <c r="DX301" s="193"/>
      <c r="DY301" s="193"/>
      <c r="DZ301" s="193"/>
      <c r="EA301" s="193"/>
      <c r="EB301" s="193"/>
      <c r="EC301" s="193"/>
      <c r="ED301" s="193"/>
      <c r="EE301" s="193"/>
      <c r="EF301" s="193"/>
      <c r="EG301" s="193"/>
      <c r="EH301" s="193"/>
      <c r="EI301" s="193"/>
      <c r="EJ301" s="193"/>
      <c r="EK301" s="193"/>
      <c r="EL301" s="193"/>
      <c r="EM301" s="193"/>
      <c r="EN301" s="193"/>
      <c r="EO301" s="193"/>
      <c r="EP301" s="193"/>
      <c r="EQ301" s="193"/>
      <c r="ER301" s="193"/>
      <c r="ES301" s="193"/>
      <c r="ET301" s="193"/>
      <c r="EU301" s="193"/>
      <c r="EV301" s="193"/>
      <c r="EW301" s="193"/>
      <c r="EX301" s="193"/>
      <c r="EY301" s="193"/>
      <c r="EZ301" s="193"/>
      <c r="FA301" s="193"/>
      <c r="FB301" s="193"/>
      <c r="FC301" s="193"/>
      <c r="FD301" s="193"/>
      <c r="FE301" s="193"/>
      <c r="FF301" s="193"/>
      <c r="FG301" s="193"/>
      <c r="FH301" s="193"/>
      <c r="FI301" s="193"/>
      <c r="FJ301" s="193"/>
      <c r="FK301" s="193"/>
      <c r="FL301" s="193"/>
      <c r="FM301" s="193"/>
      <c r="FN301" s="193"/>
      <c r="FO301" s="193"/>
      <c r="FP301" s="193"/>
      <c r="FQ301" s="193"/>
      <c r="FR301" s="193"/>
      <c r="FS301" s="193"/>
      <c r="FT301" s="193"/>
      <c r="FU301" s="193"/>
      <c r="FV301" s="193"/>
      <c r="FW301" s="193"/>
      <c r="FX301" s="193"/>
      <c r="FY301" s="193"/>
      <c r="FZ301" s="193"/>
      <c r="GA301" s="193"/>
      <c r="GB301" s="193"/>
      <c r="GC301" s="193"/>
      <c r="GD301" s="193"/>
      <c r="GE301" s="193"/>
      <c r="GF301" s="193"/>
      <c r="GG301" s="193"/>
      <c r="GH301" s="193"/>
      <c r="GI301" s="193"/>
      <c r="GJ301" s="193"/>
      <c r="GK301" s="193"/>
      <c r="GL301" s="193"/>
      <c r="GM301" s="193"/>
      <c r="GN301" s="193"/>
      <c r="GO301" s="193"/>
      <c r="GP301" s="193"/>
      <c r="GQ301" s="193"/>
      <c r="GR301" s="193"/>
      <c r="GS301" s="193"/>
      <c r="GT301" s="193"/>
      <c r="GU301" s="193"/>
      <c r="GV301" s="193"/>
      <c r="GW301" s="193"/>
      <c r="GX301" s="193"/>
      <c r="GY301" s="193"/>
      <c r="GZ301" s="193"/>
      <c r="HA301" s="193"/>
      <c r="HB301" s="193"/>
      <c r="HC301" s="193"/>
      <c r="HD301" s="193"/>
      <c r="HE301" s="193"/>
      <c r="HF301" s="193"/>
      <c r="HG301" s="193"/>
      <c r="HH301" s="193"/>
      <c r="HI301" s="193"/>
      <c r="HJ301" s="193"/>
      <c r="HK301" s="193"/>
      <c r="HL301" s="193"/>
      <c r="HM301" s="193"/>
      <c r="HN301" s="193"/>
      <c r="HO301" s="193"/>
      <c r="HP301" s="193"/>
      <c r="HQ301" s="193"/>
      <c r="HR301" s="193"/>
      <c r="HS301" s="193"/>
      <c r="HT301" s="193"/>
    </row>
    <row r="302" spans="1:228" s="28" customFormat="1" x14ac:dyDescent="0.2">
      <c r="A302" s="277"/>
      <c r="B302" s="144"/>
      <c r="C302" s="287"/>
      <c r="D302" s="116" t="s">
        <v>377</v>
      </c>
      <c r="E302" s="553"/>
      <c r="F302" s="23"/>
      <c r="G302" s="418"/>
      <c r="H302" s="361"/>
      <c r="I302" s="283"/>
      <c r="J302" s="285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  <c r="BJ302" s="193"/>
      <c r="BK302" s="193"/>
      <c r="BL302" s="193"/>
      <c r="BM302" s="193"/>
      <c r="BN302" s="193"/>
      <c r="BO302" s="193"/>
      <c r="BP302" s="193"/>
      <c r="BQ302" s="193"/>
      <c r="BR302" s="193"/>
      <c r="BS302" s="193"/>
      <c r="BT302" s="193"/>
      <c r="BU302" s="193"/>
      <c r="BV302" s="193"/>
      <c r="BW302" s="193"/>
      <c r="BX302" s="193"/>
      <c r="BY302" s="193"/>
      <c r="BZ302" s="193"/>
      <c r="CA302" s="193"/>
      <c r="CB302" s="193"/>
      <c r="CC302" s="193"/>
      <c r="CD302" s="193"/>
      <c r="CE302" s="193"/>
      <c r="CF302" s="193"/>
      <c r="CG302" s="193"/>
      <c r="CH302" s="193"/>
      <c r="CI302" s="193"/>
      <c r="CJ302" s="193"/>
      <c r="CK302" s="193"/>
      <c r="CL302" s="193"/>
      <c r="CM302" s="193"/>
      <c r="CN302" s="193"/>
      <c r="CO302" s="193"/>
      <c r="CP302" s="193"/>
      <c r="CQ302" s="193"/>
      <c r="CR302" s="193"/>
      <c r="CS302" s="193"/>
      <c r="CT302" s="193"/>
      <c r="CU302" s="193"/>
      <c r="CV302" s="193"/>
      <c r="CW302" s="193"/>
      <c r="CX302" s="193"/>
      <c r="CY302" s="193"/>
      <c r="CZ302" s="193"/>
      <c r="DA302" s="193"/>
      <c r="DB302" s="193"/>
      <c r="DC302" s="193"/>
      <c r="DD302" s="193"/>
      <c r="DE302" s="193"/>
      <c r="DF302" s="193"/>
      <c r="DG302" s="193"/>
      <c r="DH302" s="193"/>
      <c r="DI302" s="193"/>
      <c r="DJ302" s="193"/>
      <c r="DK302" s="193"/>
      <c r="DL302" s="193"/>
      <c r="DM302" s="193"/>
      <c r="DN302" s="193"/>
      <c r="DO302" s="193"/>
      <c r="DP302" s="193"/>
      <c r="DQ302" s="193"/>
      <c r="DR302" s="193"/>
      <c r="DS302" s="193"/>
      <c r="DT302" s="193"/>
      <c r="DU302" s="193"/>
      <c r="DV302" s="193"/>
      <c r="DW302" s="193"/>
      <c r="DX302" s="193"/>
      <c r="DY302" s="193"/>
      <c r="DZ302" s="193"/>
      <c r="EA302" s="193"/>
      <c r="EB302" s="193"/>
      <c r="EC302" s="193"/>
      <c r="ED302" s="193"/>
      <c r="EE302" s="193"/>
      <c r="EF302" s="193"/>
      <c r="EG302" s="193"/>
      <c r="EH302" s="193"/>
      <c r="EI302" s="193"/>
      <c r="EJ302" s="193"/>
      <c r="EK302" s="193"/>
      <c r="EL302" s="193"/>
      <c r="EM302" s="193"/>
      <c r="EN302" s="193"/>
      <c r="EO302" s="193"/>
      <c r="EP302" s="193"/>
      <c r="EQ302" s="193"/>
      <c r="ER302" s="193"/>
      <c r="ES302" s="193"/>
      <c r="ET302" s="193"/>
      <c r="EU302" s="193"/>
      <c r="EV302" s="193"/>
      <c r="EW302" s="193"/>
      <c r="EX302" s="193"/>
      <c r="EY302" s="193"/>
      <c r="EZ302" s="193"/>
      <c r="FA302" s="193"/>
      <c r="FB302" s="193"/>
      <c r="FC302" s="193"/>
      <c r="FD302" s="193"/>
      <c r="FE302" s="193"/>
      <c r="FF302" s="193"/>
      <c r="FG302" s="193"/>
      <c r="FH302" s="193"/>
      <c r="FI302" s="193"/>
      <c r="FJ302" s="193"/>
      <c r="FK302" s="193"/>
      <c r="FL302" s="193"/>
      <c r="FM302" s="193"/>
      <c r="FN302" s="193"/>
      <c r="FO302" s="193"/>
      <c r="FP302" s="193"/>
      <c r="FQ302" s="193"/>
      <c r="FR302" s="193"/>
      <c r="FS302" s="193"/>
      <c r="FT302" s="193"/>
      <c r="FU302" s="193"/>
      <c r="FV302" s="193"/>
      <c r="FW302" s="193"/>
      <c r="FX302" s="193"/>
      <c r="FY302" s="193"/>
      <c r="FZ302" s="193"/>
      <c r="GA302" s="193"/>
      <c r="GB302" s="193"/>
      <c r="GC302" s="193"/>
      <c r="GD302" s="193"/>
      <c r="GE302" s="193"/>
      <c r="GF302" s="193"/>
      <c r="GG302" s="193"/>
      <c r="GH302" s="193"/>
      <c r="GI302" s="193"/>
      <c r="GJ302" s="193"/>
      <c r="GK302" s="193"/>
      <c r="GL302" s="193"/>
      <c r="GM302" s="193"/>
      <c r="GN302" s="193"/>
      <c r="GO302" s="193"/>
      <c r="GP302" s="193"/>
      <c r="GQ302" s="193"/>
      <c r="GR302" s="193"/>
      <c r="GS302" s="193"/>
      <c r="GT302" s="193"/>
      <c r="GU302" s="193"/>
      <c r="GV302" s="193"/>
      <c r="GW302" s="193"/>
      <c r="GX302" s="193"/>
      <c r="GY302" s="193"/>
      <c r="GZ302" s="193"/>
      <c r="HA302" s="193"/>
      <c r="HB302" s="193"/>
      <c r="HC302" s="193"/>
      <c r="HD302" s="193"/>
      <c r="HE302" s="193"/>
      <c r="HF302" s="193"/>
      <c r="HG302" s="193"/>
      <c r="HH302" s="193"/>
      <c r="HI302" s="193"/>
      <c r="HJ302" s="193"/>
      <c r="HK302" s="193"/>
      <c r="HL302" s="193"/>
      <c r="HM302" s="193"/>
      <c r="HN302" s="193"/>
      <c r="HO302" s="193"/>
      <c r="HP302" s="193"/>
      <c r="HQ302" s="193"/>
      <c r="HR302" s="193"/>
      <c r="HS302" s="193"/>
      <c r="HT302" s="193"/>
    </row>
    <row r="303" spans="1:228" s="28" customFormat="1" ht="22.5" x14ac:dyDescent="0.2">
      <c r="A303" s="277"/>
      <c r="B303" s="144"/>
      <c r="C303" s="287"/>
      <c r="D303" s="116" t="s">
        <v>373</v>
      </c>
      <c r="E303" s="553"/>
      <c r="F303" s="23"/>
      <c r="G303" s="418"/>
      <c r="H303" s="361"/>
      <c r="I303" s="283"/>
      <c r="J303" s="285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  <c r="BJ303" s="193"/>
      <c r="BK303" s="193"/>
      <c r="BL303" s="193"/>
      <c r="BM303" s="193"/>
      <c r="BN303" s="193"/>
      <c r="BO303" s="193"/>
      <c r="BP303" s="193"/>
      <c r="BQ303" s="193"/>
      <c r="BR303" s="193"/>
      <c r="BS303" s="193"/>
      <c r="BT303" s="193"/>
      <c r="BU303" s="193"/>
      <c r="BV303" s="193"/>
      <c r="BW303" s="193"/>
      <c r="BX303" s="193"/>
      <c r="BY303" s="193"/>
      <c r="BZ303" s="193"/>
      <c r="CA303" s="193"/>
      <c r="CB303" s="193"/>
      <c r="CC303" s="193"/>
      <c r="CD303" s="193"/>
      <c r="CE303" s="193"/>
      <c r="CF303" s="193"/>
      <c r="CG303" s="193"/>
      <c r="CH303" s="193"/>
      <c r="CI303" s="193"/>
      <c r="CJ303" s="193"/>
      <c r="CK303" s="193"/>
      <c r="CL303" s="193"/>
      <c r="CM303" s="193"/>
      <c r="CN303" s="193"/>
      <c r="CO303" s="193"/>
      <c r="CP303" s="193"/>
      <c r="CQ303" s="193"/>
      <c r="CR303" s="193"/>
      <c r="CS303" s="193"/>
      <c r="CT303" s="193"/>
      <c r="CU303" s="193"/>
      <c r="CV303" s="193"/>
      <c r="CW303" s="193"/>
      <c r="CX303" s="193"/>
      <c r="CY303" s="193"/>
      <c r="CZ303" s="193"/>
      <c r="DA303" s="193"/>
      <c r="DB303" s="193"/>
      <c r="DC303" s="193"/>
      <c r="DD303" s="193"/>
      <c r="DE303" s="193"/>
      <c r="DF303" s="193"/>
      <c r="DG303" s="193"/>
      <c r="DH303" s="193"/>
      <c r="DI303" s="193"/>
      <c r="DJ303" s="193"/>
      <c r="DK303" s="193"/>
      <c r="DL303" s="193"/>
      <c r="DM303" s="193"/>
      <c r="DN303" s="193"/>
      <c r="DO303" s="193"/>
      <c r="DP303" s="193"/>
      <c r="DQ303" s="193"/>
      <c r="DR303" s="193"/>
      <c r="DS303" s="193"/>
      <c r="DT303" s="193"/>
      <c r="DU303" s="193"/>
      <c r="DV303" s="193"/>
      <c r="DW303" s="193"/>
      <c r="DX303" s="193"/>
      <c r="DY303" s="193"/>
      <c r="DZ303" s="193"/>
      <c r="EA303" s="193"/>
      <c r="EB303" s="193"/>
      <c r="EC303" s="193"/>
      <c r="ED303" s="193"/>
      <c r="EE303" s="193"/>
      <c r="EF303" s="193"/>
      <c r="EG303" s="193"/>
      <c r="EH303" s="193"/>
      <c r="EI303" s="193"/>
      <c r="EJ303" s="193"/>
      <c r="EK303" s="193"/>
      <c r="EL303" s="193"/>
      <c r="EM303" s="193"/>
      <c r="EN303" s="193"/>
      <c r="EO303" s="193"/>
      <c r="EP303" s="193"/>
      <c r="EQ303" s="193"/>
      <c r="ER303" s="193"/>
      <c r="ES303" s="193"/>
      <c r="ET303" s="193"/>
      <c r="EU303" s="193"/>
      <c r="EV303" s="193"/>
      <c r="EW303" s="193"/>
      <c r="EX303" s="193"/>
      <c r="EY303" s="193"/>
      <c r="EZ303" s="193"/>
      <c r="FA303" s="193"/>
      <c r="FB303" s="193"/>
      <c r="FC303" s="193"/>
      <c r="FD303" s="193"/>
      <c r="FE303" s="193"/>
      <c r="FF303" s="193"/>
      <c r="FG303" s="193"/>
      <c r="FH303" s="193"/>
      <c r="FI303" s="193"/>
      <c r="FJ303" s="193"/>
      <c r="FK303" s="193"/>
      <c r="FL303" s="193"/>
      <c r="FM303" s="193"/>
      <c r="FN303" s="193"/>
      <c r="FO303" s="193"/>
      <c r="FP303" s="193"/>
      <c r="FQ303" s="193"/>
      <c r="FR303" s="193"/>
      <c r="FS303" s="193"/>
      <c r="FT303" s="193"/>
      <c r="FU303" s="193"/>
      <c r="FV303" s="193"/>
      <c r="FW303" s="193"/>
      <c r="FX303" s="193"/>
      <c r="FY303" s="193"/>
      <c r="FZ303" s="193"/>
      <c r="GA303" s="193"/>
      <c r="GB303" s="193"/>
      <c r="GC303" s="193"/>
      <c r="GD303" s="193"/>
      <c r="GE303" s="193"/>
      <c r="GF303" s="193"/>
      <c r="GG303" s="193"/>
      <c r="GH303" s="193"/>
      <c r="GI303" s="193"/>
      <c r="GJ303" s="193"/>
      <c r="GK303" s="193"/>
      <c r="GL303" s="193"/>
      <c r="GM303" s="193"/>
      <c r="GN303" s="193"/>
      <c r="GO303" s="193"/>
      <c r="GP303" s="193"/>
      <c r="GQ303" s="193"/>
      <c r="GR303" s="193"/>
      <c r="GS303" s="193"/>
      <c r="GT303" s="193"/>
      <c r="GU303" s="193"/>
      <c r="GV303" s="193"/>
      <c r="GW303" s="193"/>
      <c r="GX303" s="193"/>
      <c r="GY303" s="193"/>
      <c r="GZ303" s="193"/>
      <c r="HA303" s="193"/>
      <c r="HB303" s="193"/>
      <c r="HC303" s="193"/>
      <c r="HD303" s="193"/>
      <c r="HE303" s="193"/>
      <c r="HF303" s="193"/>
      <c r="HG303" s="193"/>
      <c r="HH303" s="193"/>
      <c r="HI303" s="193"/>
      <c r="HJ303" s="193"/>
      <c r="HK303" s="193"/>
      <c r="HL303" s="193"/>
      <c r="HM303" s="193"/>
      <c r="HN303" s="193"/>
      <c r="HO303" s="193"/>
      <c r="HP303" s="193"/>
      <c r="HQ303" s="193"/>
      <c r="HR303" s="193"/>
      <c r="HS303" s="193"/>
      <c r="HT303" s="193"/>
    </row>
    <row r="304" spans="1:228" s="28" customFormat="1" ht="33.75" x14ac:dyDescent="0.2">
      <c r="A304" s="277"/>
      <c r="B304" s="144"/>
      <c r="C304" s="287"/>
      <c r="D304" s="116" t="s">
        <v>374</v>
      </c>
      <c r="E304" s="553"/>
      <c r="F304" s="23"/>
      <c r="G304" s="418"/>
      <c r="H304" s="361"/>
      <c r="I304" s="283"/>
      <c r="J304" s="285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  <c r="BJ304" s="193"/>
      <c r="BK304" s="193"/>
      <c r="BL304" s="193"/>
      <c r="BM304" s="193"/>
      <c r="BN304" s="193"/>
      <c r="BO304" s="193"/>
      <c r="BP304" s="193"/>
      <c r="BQ304" s="193"/>
      <c r="BR304" s="193"/>
      <c r="BS304" s="193"/>
      <c r="BT304" s="193"/>
      <c r="BU304" s="193"/>
      <c r="BV304" s="193"/>
      <c r="BW304" s="193"/>
      <c r="BX304" s="193"/>
      <c r="BY304" s="193"/>
      <c r="BZ304" s="193"/>
      <c r="CA304" s="193"/>
      <c r="CB304" s="193"/>
      <c r="CC304" s="193"/>
      <c r="CD304" s="193"/>
      <c r="CE304" s="193"/>
      <c r="CF304" s="193"/>
      <c r="CG304" s="193"/>
      <c r="CH304" s="193"/>
      <c r="CI304" s="193"/>
      <c r="CJ304" s="193"/>
      <c r="CK304" s="193"/>
      <c r="CL304" s="193"/>
      <c r="CM304" s="193"/>
      <c r="CN304" s="193"/>
      <c r="CO304" s="193"/>
      <c r="CP304" s="193"/>
      <c r="CQ304" s="193"/>
      <c r="CR304" s="193"/>
      <c r="CS304" s="193"/>
      <c r="CT304" s="193"/>
      <c r="CU304" s="193"/>
      <c r="CV304" s="193"/>
      <c r="CW304" s="193"/>
      <c r="CX304" s="193"/>
      <c r="CY304" s="193"/>
      <c r="CZ304" s="193"/>
      <c r="DA304" s="193"/>
      <c r="DB304" s="193"/>
      <c r="DC304" s="193"/>
      <c r="DD304" s="193"/>
      <c r="DE304" s="193"/>
      <c r="DF304" s="193"/>
      <c r="DG304" s="193"/>
      <c r="DH304" s="193"/>
      <c r="DI304" s="193"/>
      <c r="DJ304" s="193"/>
      <c r="DK304" s="193"/>
      <c r="DL304" s="193"/>
      <c r="DM304" s="193"/>
      <c r="DN304" s="193"/>
      <c r="DO304" s="193"/>
      <c r="DP304" s="193"/>
      <c r="DQ304" s="193"/>
      <c r="DR304" s="193"/>
      <c r="DS304" s="193"/>
      <c r="DT304" s="193"/>
      <c r="DU304" s="193"/>
      <c r="DV304" s="193"/>
      <c r="DW304" s="193"/>
      <c r="DX304" s="193"/>
      <c r="DY304" s="193"/>
      <c r="DZ304" s="193"/>
      <c r="EA304" s="193"/>
      <c r="EB304" s="193"/>
      <c r="EC304" s="193"/>
      <c r="ED304" s="193"/>
      <c r="EE304" s="193"/>
      <c r="EF304" s="193"/>
      <c r="EG304" s="193"/>
      <c r="EH304" s="193"/>
      <c r="EI304" s="193"/>
      <c r="EJ304" s="193"/>
      <c r="EK304" s="193"/>
      <c r="EL304" s="193"/>
      <c r="EM304" s="193"/>
      <c r="EN304" s="193"/>
      <c r="EO304" s="193"/>
      <c r="EP304" s="193"/>
      <c r="EQ304" s="193"/>
      <c r="ER304" s="193"/>
      <c r="ES304" s="193"/>
      <c r="ET304" s="193"/>
      <c r="EU304" s="193"/>
      <c r="EV304" s="193"/>
      <c r="EW304" s="193"/>
      <c r="EX304" s="193"/>
      <c r="EY304" s="193"/>
      <c r="EZ304" s="193"/>
      <c r="FA304" s="193"/>
      <c r="FB304" s="193"/>
      <c r="FC304" s="193"/>
      <c r="FD304" s="193"/>
      <c r="FE304" s="193"/>
      <c r="FF304" s="193"/>
      <c r="FG304" s="193"/>
      <c r="FH304" s="193"/>
      <c r="FI304" s="193"/>
      <c r="FJ304" s="193"/>
      <c r="FK304" s="193"/>
      <c r="FL304" s="193"/>
      <c r="FM304" s="193"/>
      <c r="FN304" s="193"/>
      <c r="FO304" s="193"/>
      <c r="FP304" s="193"/>
      <c r="FQ304" s="193"/>
      <c r="FR304" s="193"/>
      <c r="FS304" s="193"/>
      <c r="FT304" s="193"/>
      <c r="FU304" s="193"/>
      <c r="FV304" s="193"/>
      <c r="FW304" s="193"/>
      <c r="FX304" s="193"/>
      <c r="FY304" s="193"/>
      <c r="FZ304" s="193"/>
      <c r="GA304" s="193"/>
      <c r="GB304" s="193"/>
      <c r="GC304" s="193"/>
      <c r="GD304" s="193"/>
      <c r="GE304" s="193"/>
      <c r="GF304" s="193"/>
      <c r="GG304" s="193"/>
      <c r="GH304" s="193"/>
      <c r="GI304" s="193"/>
      <c r="GJ304" s="193"/>
      <c r="GK304" s="193"/>
      <c r="GL304" s="193"/>
      <c r="GM304" s="193"/>
      <c r="GN304" s="193"/>
      <c r="GO304" s="193"/>
      <c r="GP304" s="193"/>
      <c r="GQ304" s="193"/>
      <c r="GR304" s="193"/>
      <c r="GS304" s="193"/>
      <c r="GT304" s="193"/>
      <c r="GU304" s="193"/>
      <c r="GV304" s="193"/>
      <c r="GW304" s="193"/>
      <c r="GX304" s="193"/>
      <c r="GY304" s="193"/>
      <c r="GZ304" s="193"/>
      <c r="HA304" s="193"/>
      <c r="HB304" s="193"/>
      <c r="HC304" s="193"/>
      <c r="HD304" s="193"/>
      <c r="HE304" s="193"/>
      <c r="HF304" s="193"/>
      <c r="HG304" s="193"/>
      <c r="HH304" s="193"/>
      <c r="HI304" s="193"/>
      <c r="HJ304" s="193"/>
      <c r="HK304" s="193"/>
      <c r="HL304" s="193"/>
      <c r="HM304" s="193"/>
      <c r="HN304" s="193"/>
      <c r="HO304" s="193"/>
      <c r="HP304" s="193"/>
      <c r="HQ304" s="193"/>
      <c r="HR304" s="193"/>
      <c r="HS304" s="193"/>
      <c r="HT304" s="193"/>
    </row>
    <row r="305" spans="1:228" s="28" customFormat="1" ht="22.5" x14ac:dyDescent="0.2">
      <c r="A305" s="277"/>
      <c r="B305" s="144"/>
      <c r="C305" s="287"/>
      <c r="D305" s="116" t="s">
        <v>375</v>
      </c>
      <c r="E305" s="444"/>
      <c r="F305" s="23"/>
      <c r="G305" s="418"/>
      <c r="H305" s="361"/>
      <c r="I305" s="283"/>
      <c r="J305" s="285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  <c r="BJ305" s="193"/>
      <c r="BK305" s="193"/>
      <c r="BL305" s="193"/>
      <c r="BM305" s="193"/>
      <c r="BN305" s="193"/>
      <c r="BO305" s="193"/>
      <c r="BP305" s="193"/>
      <c r="BQ305" s="193"/>
      <c r="BR305" s="193"/>
      <c r="BS305" s="193"/>
      <c r="BT305" s="193"/>
      <c r="BU305" s="193"/>
      <c r="BV305" s="193"/>
      <c r="BW305" s="193"/>
      <c r="BX305" s="193"/>
      <c r="BY305" s="193"/>
      <c r="BZ305" s="193"/>
      <c r="CA305" s="193"/>
      <c r="CB305" s="193"/>
      <c r="CC305" s="193"/>
      <c r="CD305" s="193"/>
      <c r="CE305" s="193"/>
      <c r="CF305" s="193"/>
      <c r="CG305" s="193"/>
      <c r="CH305" s="193"/>
      <c r="CI305" s="193"/>
      <c r="CJ305" s="193"/>
      <c r="CK305" s="193"/>
      <c r="CL305" s="193"/>
      <c r="CM305" s="193"/>
      <c r="CN305" s="193"/>
      <c r="CO305" s="193"/>
      <c r="CP305" s="193"/>
      <c r="CQ305" s="193"/>
      <c r="CR305" s="193"/>
      <c r="CS305" s="193"/>
      <c r="CT305" s="193"/>
      <c r="CU305" s="193"/>
      <c r="CV305" s="193"/>
      <c r="CW305" s="193"/>
      <c r="CX305" s="193"/>
      <c r="CY305" s="193"/>
      <c r="CZ305" s="193"/>
      <c r="DA305" s="193"/>
      <c r="DB305" s="193"/>
      <c r="DC305" s="193"/>
      <c r="DD305" s="193"/>
      <c r="DE305" s="193"/>
      <c r="DF305" s="193"/>
      <c r="DG305" s="193"/>
      <c r="DH305" s="193"/>
      <c r="DI305" s="193"/>
      <c r="DJ305" s="193"/>
      <c r="DK305" s="193"/>
      <c r="DL305" s="193"/>
      <c r="DM305" s="193"/>
      <c r="DN305" s="193"/>
      <c r="DO305" s="193"/>
      <c r="DP305" s="193"/>
      <c r="DQ305" s="193"/>
      <c r="DR305" s="193"/>
      <c r="DS305" s="193"/>
      <c r="DT305" s="193"/>
      <c r="DU305" s="193"/>
      <c r="DV305" s="193"/>
      <c r="DW305" s="193"/>
      <c r="DX305" s="193"/>
      <c r="DY305" s="193"/>
      <c r="DZ305" s="193"/>
      <c r="EA305" s="193"/>
      <c r="EB305" s="193"/>
      <c r="EC305" s="193"/>
      <c r="ED305" s="193"/>
      <c r="EE305" s="193"/>
      <c r="EF305" s="193"/>
      <c r="EG305" s="193"/>
      <c r="EH305" s="193"/>
      <c r="EI305" s="193"/>
      <c r="EJ305" s="193"/>
      <c r="EK305" s="193"/>
      <c r="EL305" s="193"/>
      <c r="EM305" s="193"/>
      <c r="EN305" s="193"/>
      <c r="EO305" s="193"/>
      <c r="EP305" s="193"/>
      <c r="EQ305" s="193"/>
      <c r="ER305" s="193"/>
      <c r="ES305" s="193"/>
      <c r="ET305" s="193"/>
      <c r="EU305" s="193"/>
      <c r="EV305" s="193"/>
      <c r="EW305" s="193"/>
      <c r="EX305" s="193"/>
      <c r="EY305" s="193"/>
      <c r="EZ305" s="193"/>
      <c r="FA305" s="193"/>
      <c r="FB305" s="193"/>
      <c r="FC305" s="193"/>
      <c r="FD305" s="193"/>
      <c r="FE305" s="193"/>
      <c r="FF305" s="193"/>
      <c r="FG305" s="193"/>
      <c r="FH305" s="193"/>
      <c r="FI305" s="193"/>
      <c r="FJ305" s="193"/>
      <c r="FK305" s="193"/>
      <c r="FL305" s="193"/>
      <c r="FM305" s="193"/>
      <c r="FN305" s="193"/>
      <c r="FO305" s="193"/>
      <c r="FP305" s="193"/>
      <c r="FQ305" s="193"/>
      <c r="FR305" s="193"/>
      <c r="FS305" s="193"/>
      <c r="FT305" s="193"/>
      <c r="FU305" s="193"/>
      <c r="FV305" s="193"/>
      <c r="FW305" s="193"/>
      <c r="FX305" s="193"/>
      <c r="FY305" s="193"/>
      <c r="FZ305" s="193"/>
      <c r="GA305" s="193"/>
      <c r="GB305" s="193"/>
      <c r="GC305" s="193"/>
      <c r="GD305" s="193"/>
      <c r="GE305" s="193"/>
      <c r="GF305" s="193"/>
      <c r="GG305" s="193"/>
      <c r="GH305" s="193"/>
      <c r="GI305" s="193"/>
      <c r="GJ305" s="193"/>
      <c r="GK305" s="193"/>
      <c r="GL305" s="193"/>
      <c r="GM305" s="193"/>
      <c r="GN305" s="193"/>
      <c r="GO305" s="193"/>
      <c r="GP305" s="193"/>
      <c r="GQ305" s="193"/>
      <c r="GR305" s="193"/>
      <c r="GS305" s="193"/>
      <c r="GT305" s="193"/>
      <c r="GU305" s="193"/>
      <c r="GV305" s="193"/>
      <c r="GW305" s="193"/>
      <c r="GX305" s="193"/>
      <c r="GY305" s="193"/>
      <c r="GZ305" s="193"/>
      <c r="HA305" s="193"/>
      <c r="HB305" s="193"/>
      <c r="HC305" s="193"/>
      <c r="HD305" s="193"/>
      <c r="HE305" s="193"/>
      <c r="HF305" s="193"/>
      <c r="HG305" s="193"/>
      <c r="HH305" s="193"/>
      <c r="HI305" s="193"/>
      <c r="HJ305" s="193"/>
      <c r="HK305" s="193"/>
      <c r="HL305" s="193"/>
      <c r="HM305" s="193"/>
      <c r="HN305" s="193"/>
      <c r="HO305" s="193"/>
      <c r="HP305" s="193"/>
      <c r="HQ305" s="193"/>
      <c r="HR305" s="193"/>
      <c r="HS305" s="193"/>
      <c r="HT305" s="193"/>
    </row>
    <row r="306" spans="1:228" s="556" customFormat="1" x14ac:dyDescent="0.2">
      <c r="A306" s="277" t="s">
        <v>208</v>
      </c>
      <c r="B306" s="144" t="s">
        <v>203</v>
      </c>
      <c r="C306" s="287" t="s">
        <v>204</v>
      </c>
      <c r="D306" s="735" t="s">
        <v>445</v>
      </c>
      <c r="E306" s="444">
        <f>16.51+(17.7*0.25)</f>
        <v>20.935000000000002</v>
      </c>
      <c r="F306" s="63" t="s">
        <v>193</v>
      </c>
      <c r="G306" s="774"/>
      <c r="H306" s="793"/>
      <c r="I306" s="791">
        <f>IF(ISBLANK(E306),"",G306+H306)</f>
        <v>0</v>
      </c>
      <c r="J306" s="792">
        <f>IF(ISBLANK(E306),"",E306*I306)</f>
        <v>0</v>
      </c>
    </row>
    <row r="307" spans="1:228" s="28" customFormat="1" ht="33.75" x14ac:dyDescent="0.2">
      <c r="A307" s="277"/>
      <c r="B307" s="144"/>
      <c r="C307" s="287"/>
      <c r="D307" s="116" t="s">
        <v>395</v>
      </c>
      <c r="E307" s="444"/>
      <c r="F307" s="63"/>
      <c r="G307" s="775"/>
      <c r="H307" s="794"/>
      <c r="I307" s="283"/>
      <c r="J307" s="285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  <c r="BJ307" s="193"/>
      <c r="BK307" s="193"/>
      <c r="BL307" s="193"/>
      <c r="BM307" s="193"/>
      <c r="BN307" s="193"/>
      <c r="BO307" s="193"/>
      <c r="BP307" s="193"/>
      <c r="BQ307" s="193"/>
      <c r="BR307" s="193"/>
      <c r="BS307" s="193"/>
      <c r="BT307" s="193"/>
      <c r="BU307" s="193"/>
      <c r="BV307" s="193"/>
      <c r="BW307" s="193"/>
      <c r="BX307" s="193"/>
      <c r="BY307" s="193"/>
      <c r="BZ307" s="193"/>
      <c r="CA307" s="193"/>
      <c r="CB307" s="193"/>
      <c r="CC307" s="193"/>
      <c r="CD307" s="193"/>
      <c r="CE307" s="193"/>
      <c r="CF307" s="193"/>
      <c r="CG307" s="193"/>
      <c r="CH307" s="193"/>
      <c r="CI307" s="193"/>
      <c r="CJ307" s="193"/>
      <c r="CK307" s="193"/>
      <c r="CL307" s="193"/>
      <c r="CM307" s="193"/>
      <c r="CN307" s="193"/>
      <c r="CO307" s="193"/>
      <c r="CP307" s="193"/>
      <c r="CQ307" s="193"/>
      <c r="CR307" s="193"/>
      <c r="CS307" s="193"/>
      <c r="CT307" s="193"/>
      <c r="CU307" s="193"/>
      <c r="CV307" s="193"/>
      <c r="CW307" s="193"/>
      <c r="CX307" s="193"/>
      <c r="CY307" s="193"/>
      <c r="CZ307" s="193"/>
      <c r="DA307" s="193"/>
      <c r="DB307" s="193"/>
      <c r="DC307" s="193"/>
      <c r="DD307" s="193"/>
      <c r="DE307" s="193"/>
      <c r="DF307" s="193"/>
      <c r="DG307" s="193"/>
      <c r="DH307" s="193"/>
      <c r="DI307" s="193"/>
      <c r="DJ307" s="193"/>
      <c r="DK307" s="193"/>
      <c r="DL307" s="193"/>
      <c r="DM307" s="193"/>
      <c r="DN307" s="193"/>
      <c r="DO307" s="193"/>
      <c r="DP307" s="193"/>
      <c r="DQ307" s="193"/>
      <c r="DR307" s="193"/>
      <c r="DS307" s="193"/>
      <c r="DT307" s="193"/>
      <c r="DU307" s="193"/>
      <c r="DV307" s="193"/>
      <c r="DW307" s="193"/>
      <c r="DX307" s="193"/>
      <c r="DY307" s="193"/>
      <c r="DZ307" s="193"/>
      <c r="EA307" s="193"/>
      <c r="EB307" s="193"/>
      <c r="EC307" s="193"/>
      <c r="ED307" s="193"/>
      <c r="EE307" s="193"/>
      <c r="EF307" s="193"/>
      <c r="EG307" s="193"/>
      <c r="EH307" s="193"/>
      <c r="EI307" s="193"/>
      <c r="EJ307" s="193"/>
      <c r="EK307" s="193"/>
      <c r="EL307" s="193"/>
      <c r="EM307" s="193"/>
      <c r="EN307" s="193"/>
      <c r="EO307" s="193"/>
      <c r="EP307" s="193"/>
      <c r="EQ307" s="193"/>
      <c r="ER307" s="193"/>
      <c r="ES307" s="193"/>
      <c r="ET307" s="193"/>
      <c r="EU307" s="193"/>
      <c r="EV307" s="193"/>
      <c r="EW307" s="193"/>
      <c r="EX307" s="193"/>
      <c r="EY307" s="193"/>
      <c r="EZ307" s="193"/>
      <c r="FA307" s="193"/>
      <c r="FB307" s="193"/>
      <c r="FC307" s="193"/>
      <c r="FD307" s="193"/>
      <c r="FE307" s="193"/>
      <c r="FF307" s="193"/>
      <c r="FG307" s="193"/>
      <c r="FH307" s="193"/>
      <c r="FI307" s="193"/>
      <c r="FJ307" s="193"/>
      <c r="FK307" s="193"/>
      <c r="FL307" s="193"/>
      <c r="FM307" s="193"/>
      <c r="FN307" s="193"/>
      <c r="FO307" s="193"/>
      <c r="FP307" s="193"/>
      <c r="FQ307" s="193"/>
      <c r="FR307" s="193"/>
      <c r="FS307" s="193"/>
      <c r="FT307" s="193"/>
      <c r="FU307" s="193"/>
      <c r="FV307" s="193"/>
      <c r="FW307" s="193"/>
      <c r="FX307" s="193"/>
      <c r="FY307" s="193"/>
      <c r="FZ307" s="193"/>
      <c r="GA307" s="193"/>
      <c r="GB307" s="193"/>
      <c r="GC307" s="193"/>
      <c r="GD307" s="193"/>
      <c r="GE307" s="193"/>
      <c r="GF307" s="193"/>
      <c r="GG307" s="193"/>
      <c r="GH307" s="193"/>
      <c r="GI307" s="193"/>
      <c r="GJ307" s="193"/>
      <c r="GK307" s="193"/>
      <c r="GL307" s="193"/>
      <c r="GM307" s="193"/>
      <c r="GN307" s="193"/>
      <c r="GO307" s="193"/>
      <c r="GP307" s="193"/>
      <c r="GQ307" s="193"/>
      <c r="GR307" s="193"/>
      <c r="GS307" s="193"/>
      <c r="GT307" s="193"/>
      <c r="GU307" s="193"/>
      <c r="GV307" s="193"/>
      <c r="GW307" s="193"/>
      <c r="GX307" s="193"/>
      <c r="GY307" s="193"/>
      <c r="GZ307" s="193"/>
      <c r="HA307" s="193"/>
      <c r="HB307" s="193"/>
      <c r="HC307" s="193"/>
      <c r="HD307" s="193"/>
      <c r="HE307" s="193"/>
      <c r="HF307" s="193"/>
      <c r="HG307" s="193"/>
      <c r="HH307" s="193"/>
      <c r="HI307" s="193"/>
      <c r="HJ307" s="193"/>
      <c r="HK307" s="193"/>
      <c r="HL307" s="193"/>
      <c r="HM307" s="193"/>
      <c r="HN307" s="193"/>
      <c r="HO307" s="193"/>
      <c r="HP307" s="193"/>
      <c r="HQ307" s="193"/>
      <c r="HR307" s="193"/>
      <c r="HS307" s="193"/>
      <c r="HT307" s="193"/>
    </row>
    <row r="308" spans="1:228" s="28" customFormat="1" x14ac:dyDescent="0.2">
      <c r="A308" s="277"/>
      <c r="B308" s="144"/>
      <c r="C308" s="287"/>
      <c r="D308" s="116" t="s">
        <v>378</v>
      </c>
      <c r="E308" s="444"/>
      <c r="F308" s="63"/>
      <c r="G308" s="775"/>
      <c r="H308" s="794"/>
      <c r="I308" s="283"/>
      <c r="J308" s="285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  <c r="BJ308" s="193"/>
      <c r="BK308" s="193"/>
      <c r="BL308" s="193"/>
      <c r="BM308" s="193"/>
      <c r="BN308" s="193"/>
      <c r="BO308" s="193"/>
      <c r="BP308" s="193"/>
      <c r="BQ308" s="193"/>
      <c r="BR308" s="193"/>
      <c r="BS308" s="193"/>
      <c r="BT308" s="193"/>
      <c r="BU308" s="193"/>
      <c r="BV308" s="193"/>
      <c r="BW308" s="193"/>
      <c r="BX308" s="193"/>
      <c r="BY308" s="193"/>
      <c r="BZ308" s="193"/>
      <c r="CA308" s="193"/>
      <c r="CB308" s="193"/>
      <c r="CC308" s="193"/>
      <c r="CD308" s="193"/>
      <c r="CE308" s="193"/>
      <c r="CF308" s="193"/>
      <c r="CG308" s="193"/>
      <c r="CH308" s="193"/>
      <c r="CI308" s="193"/>
      <c r="CJ308" s="193"/>
      <c r="CK308" s="193"/>
      <c r="CL308" s="193"/>
      <c r="CM308" s="193"/>
      <c r="CN308" s="193"/>
      <c r="CO308" s="193"/>
      <c r="CP308" s="193"/>
      <c r="CQ308" s="193"/>
      <c r="CR308" s="193"/>
      <c r="CS308" s="193"/>
      <c r="CT308" s="193"/>
      <c r="CU308" s="193"/>
      <c r="CV308" s="193"/>
      <c r="CW308" s="193"/>
      <c r="CX308" s="193"/>
      <c r="CY308" s="193"/>
      <c r="CZ308" s="193"/>
      <c r="DA308" s="193"/>
      <c r="DB308" s="193"/>
      <c r="DC308" s="193"/>
      <c r="DD308" s="193"/>
      <c r="DE308" s="193"/>
      <c r="DF308" s="193"/>
      <c r="DG308" s="193"/>
      <c r="DH308" s="193"/>
      <c r="DI308" s="193"/>
      <c r="DJ308" s="193"/>
      <c r="DK308" s="193"/>
      <c r="DL308" s="193"/>
      <c r="DM308" s="193"/>
      <c r="DN308" s="193"/>
      <c r="DO308" s="193"/>
      <c r="DP308" s="193"/>
      <c r="DQ308" s="193"/>
      <c r="DR308" s="193"/>
      <c r="DS308" s="193"/>
      <c r="DT308" s="193"/>
      <c r="DU308" s="193"/>
      <c r="DV308" s="193"/>
      <c r="DW308" s="193"/>
      <c r="DX308" s="193"/>
      <c r="DY308" s="193"/>
      <c r="DZ308" s="193"/>
      <c r="EA308" s="193"/>
      <c r="EB308" s="193"/>
      <c r="EC308" s="193"/>
      <c r="ED308" s="193"/>
      <c r="EE308" s="193"/>
      <c r="EF308" s="193"/>
      <c r="EG308" s="193"/>
      <c r="EH308" s="193"/>
      <c r="EI308" s="193"/>
      <c r="EJ308" s="193"/>
      <c r="EK308" s="193"/>
      <c r="EL308" s="193"/>
      <c r="EM308" s="193"/>
      <c r="EN308" s="193"/>
      <c r="EO308" s="193"/>
      <c r="EP308" s="193"/>
      <c r="EQ308" s="193"/>
      <c r="ER308" s="193"/>
      <c r="ES308" s="193"/>
      <c r="ET308" s="193"/>
      <c r="EU308" s="193"/>
      <c r="EV308" s="193"/>
      <c r="EW308" s="193"/>
      <c r="EX308" s="193"/>
      <c r="EY308" s="193"/>
      <c r="EZ308" s="193"/>
      <c r="FA308" s="193"/>
      <c r="FB308" s="193"/>
      <c r="FC308" s="193"/>
      <c r="FD308" s="193"/>
      <c r="FE308" s="193"/>
      <c r="FF308" s="193"/>
      <c r="FG308" s="193"/>
      <c r="FH308" s="193"/>
      <c r="FI308" s="193"/>
      <c r="FJ308" s="193"/>
      <c r="FK308" s="193"/>
      <c r="FL308" s="193"/>
      <c r="FM308" s="193"/>
      <c r="FN308" s="193"/>
      <c r="FO308" s="193"/>
      <c r="FP308" s="193"/>
      <c r="FQ308" s="193"/>
      <c r="FR308" s="193"/>
      <c r="FS308" s="193"/>
      <c r="FT308" s="193"/>
      <c r="FU308" s="193"/>
      <c r="FV308" s="193"/>
      <c r="FW308" s="193"/>
      <c r="FX308" s="193"/>
      <c r="FY308" s="193"/>
      <c r="FZ308" s="193"/>
      <c r="GA308" s="193"/>
      <c r="GB308" s="193"/>
      <c r="GC308" s="193"/>
      <c r="GD308" s="193"/>
      <c r="GE308" s="193"/>
      <c r="GF308" s="193"/>
      <c r="GG308" s="193"/>
      <c r="GH308" s="193"/>
      <c r="GI308" s="193"/>
      <c r="GJ308" s="193"/>
      <c r="GK308" s="193"/>
      <c r="GL308" s="193"/>
      <c r="GM308" s="193"/>
      <c r="GN308" s="193"/>
      <c r="GO308" s="193"/>
      <c r="GP308" s="193"/>
      <c r="GQ308" s="193"/>
      <c r="GR308" s="193"/>
      <c r="GS308" s="193"/>
      <c r="GT308" s="193"/>
      <c r="GU308" s="193"/>
      <c r="GV308" s="193"/>
      <c r="GW308" s="193"/>
      <c r="GX308" s="193"/>
      <c r="GY308" s="193"/>
      <c r="GZ308" s="193"/>
      <c r="HA308" s="193"/>
      <c r="HB308" s="193"/>
      <c r="HC308" s="193"/>
      <c r="HD308" s="193"/>
      <c r="HE308" s="193"/>
      <c r="HF308" s="193"/>
      <c r="HG308" s="193"/>
      <c r="HH308" s="193"/>
      <c r="HI308" s="193"/>
      <c r="HJ308" s="193"/>
      <c r="HK308" s="193"/>
      <c r="HL308" s="193"/>
      <c r="HM308" s="193"/>
      <c r="HN308" s="193"/>
      <c r="HO308" s="193"/>
      <c r="HP308" s="193"/>
      <c r="HQ308" s="193"/>
      <c r="HR308" s="193"/>
      <c r="HS308" s="193"/>
      <c r="HT308" s="193"/>
    </row>
    <row r="309" spans="1:228" s="28" customFormat="1" ht="33.75" x14ac:dyDescent="0.2">
      <c r="A309" s="277"/>
      <c r="B309" s="144"/>
      <c r="C309" s="287"/>
      <c r="D309" s="116" t="s">
        <v>374</v>
      </c>
      <c r="E309" s="552"/>
      <c r="F309" s="63"/>
      <c r="G309" s="775"/>
      <c r="H309" s="794"/>
      <c r="I309" s="283"/>
      <c r="J309" s="285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  <c r="BJ309" s="193"/>
      <c r="BK309" s="193"/>
      <c r="BL309" s="193"/>
      <c r="BM309" s="193"/>
      <c r="BN309" s="193"/>
      <c r="BO309" s="193"/>
      <c r="BP309" s="193"/>
      <c r="BQ309" s="193"/>
      <c r="BR309" s="193"/>
      <c r="BS309" s="193"/>
      <c r="BT309" s="193"/>
      <c r="BU309" s="193"/>
      <c r="BV309" s="193"/>
      <c r="BW309" s="193"/>
      <c r="BX309" s="193"/>
      <c r="BY309" s="193"/>
      <c r="BZ309" s="193"/>
      <c r="CA309" s="193"/>
      <c r="CB309" s="193"/>
      <c r="CC309" s="193"/>
      <c r="CD309" s="193"/>
      <c r="CE309" s="193"/>
      <c r="CF309" s="193"/>
      <c r="CG309" s="193"/>
      <c r="CH309" s="193"/>
      <c r="CI309" s="193"/>
      <c r="CJ309" s="193"/>
      <c r="CK309" s="193"/>
      <c r="CL309" s="193"/>
      <c r="CM309" s="193"/>
      <c r="CN309" s="193"/>
      <c r="CO309" s="193"/>
      <c r="CP309" s="193"/>
      <c r="CQ309" s="193"/>
      <c r="CR309" s="193"/>
      <c r="CS309" s="193"/>
      <c r="CT309" s="193"/>
      <c r="CU309" s="193"/>
      <c r="CV309" s="193"/>
      <c r="CW309" s="193"/>
      <c r="CX309" s="193"/>
      <c r="CY309" s="193"/>
      <c r="CZ309" s="193"/>
      <c r="DA309" s="193"/>
      <c r="DB309" s="193"/>
      <c r="DC309" s="193"/>
      <c r="DD309" s="193"/>
      <c r="DE309" s="193"/>
      <c r="DF309" s="193"/>
      <c r="DG309" s="193"/>
      <c r="DH309" s="193"/>
      <c r="DI309" s="193"/>
      <c r="DJ309" s="193"/>
      <c r="DK309" s="193"/>
      <c r="DL309" s="193"/>
      <c r="DM309" s="193"/>
      <c r="DN309" s="193"/>
      <c r="DO309" s="193"/>
      <c r="DP309" s="193"/>
      <c r="DQ309" s="193"/>
      <c r="DR309" s="193"/>
      <c r="DS309" s="193"/>
      <c r="DT309" s="193"/>
      <c r="DU309" s="193"/>
      <c r="DV309" s="193"/>
      <c r="DW309" s="193"/>
      <c r="DX309" s="193"/>
      <c r="DY309" s="193"/>
      <c r="DZ309" s="193"/>
      <c r="EA309" s="193"/>
      <c r="EB309" s="193"/>
      <c r="EC309" s="193"/>
      <c r="ED309" s="193"/>
      <c r="EE309" s="193"/>
      <c r="EF309" s="193"/>
      <c r="EG309" s="193"/>
      <c r="EH309" s="193"/>
      <c r="EI309" s="193"/>
      <c r="EJ309" s="193"/>
      <c r="EK309" s="193"/>
      <c r="EL309" s="193"/>
      <c r="EM309" s="193"/>
      <c r="EN309" s="193"/>
      <c r="EO309" s="193"/>
      <c r="EP309" s="193"/>
      <c r="EQ309" s="193"/>
      <c r="ER309" s="193"/>
      <c r="ES309" s="193"/>
      <c r="ET309" s="193"/>
      <c r="EU309" s="193"/>
      <c r="EV309" s="193"/>
      <c r="EW309" s="193"/>
      <c r="EX309" s="193"/>
      <c r="EY309" s="193"/>
      <c r="EZ309" s="193"/>
      <c r="FA309" s="193"/>
      <c r="FB309" s="193"/>
      <c r="FC309" s="193"/>
      <c r="FD309" s="193"/>
      <c r="FE309" s="193"/>
      <c r="FF309" s="193"/>
      <c r="FG309" s="193"/>
      <c r="FH309" s="193"/>
      <c r="FI309" s="193"/>
      <c r="FJ309" s="193"/>
      <c r="FK309" s="193"/>
      <c r="FL309" s="193"/>
      <c r="FM309" s="193"/>
      <c r="FN309" s="193"/>
      <c r="FO309" s="193"/>
      <c r="FP309" s="193"/>
      <c r="FQ309" s="193"/>
      <c r="FR309" s="193"/>
      <c r="FS309" s="193"/>
      <c r="FT309" s="193"/>
      <c r="FU309" s="193"/>
      <c r="FV309" s="193"/>
      <c r="FW309" s="193"/>
      <c r="FX309" s="193"/>
      <c r="FY309" s="193"/>
      <c r="FZ309" s="193"/>
      <c r="GA309" s="193"/>
      <c r="GB309" s="193"/>
      <c r="GC309" s="193"/>
      <c r="GD309" s="193"/>
      <c r="GE309" s="193"/>
      <c r="GF309" s="193"/>
      <c r="GG309" s="193"/>
      <c r="GH309" s="193"/>
      <c r="GI309" s="193"/>
      <c r="GJ309" s="193"/>
      <c r="GK309" s="193"/>
      <c r="GL309" s="193"/>
      <c r="GM309" s="193"/>
      <c r="GN309" s="193"/>
      <c r="GO309" s="193"/>
      <c r="GP309" s="193"/>
      <c r="GQ309" s="193"/>
      <c r="GR309" s="193"/>
      <c r="GS309" s="193"/>
      <c r="GT309" s="193"/>
      <c r="GU309" s="193"/>
      <c r="GV309" s="193"/>
      <c r="GW309" s="193"/>
      <c r="GX309" s="193"/>
      <c r="GY309" s="193"/>
      <c r="GZ309" s="193"/>
      <c r="HA309" s="193"/>
      <c r="HB309" s="193"/>
      <c r="HC309" s="193"/>
      <c r="HD309" s="193"/>
      <c r="HE309" s="193"/>
      <c r="HF309" s="193"/>
      <c r="HG309" s="193"/>
      <c r="HH309" s="193"/>
      <c r="HI309" s="193"/>
      <c r="HJ309" s="193"/>
      <c r="HK309" s="193"/>
      <c r="HL309" s="193"/>
      <c r="HM309" s="193"/>
      <c r="HN309" s="193"/>
      <c r="HO309" s="193"/>
      <c r="HP309" s="193"/>
      <c r="HQ309" s="193"/>
      <c r="HR309" s="193"/>
      <c r="HS309" s="193"/>
      <c r="HT309" s="193"/>
    </row>
    <row r="310" spans="1:228" s="28" customFormat="1" x14ac:dyDescent="0.2">
      <c r="A310" s="277"/>
      <c r="B310" s="144"/>
      <c r="C310" s="287"/>
      <c r="D310" s="14" t="s">
        <v>388</v>
      </c>
      <c r="E310" s="552"/>
      <c r="F310" s="63"/>
      <c r="G310" s="775"/>
      <c r="H310" s="794"/>
      <c r="I310" s="283"/>
      <c r="J310" s="285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  <c r="BJ310" s="193"/>
      <c r="BK310" s="193"/>
      <c r="BL310" s="193"/>
      <c r="BM310" s="193"/>
      <c r="BN310" s="193"/>
      <c r="BO310" s="193"/>
      <c r="BP310" s="193"/>
      <c r="BQ310" s="193"/>
      <c r="BR310" s="193"/>
      <c r="BS310" s="193"/>
      <c r="BT310" s="193"/>
      <c r="BU310" s="193"/>
      <c r="BV310" s="193"/>
      <c r="BW310" s="193"/>
      <c r="BX310" s="193"/>
      <c r="BY310" s="193"/>
      <c r="BZ310" s="193"/>
      <c r="CA310" s="193"/>
      <c r="CB310" s="193"/>
      <c r="CC310" s="193"/>
      <c r="CD310" s="193"/>
      <c r="CE310" s="193"/>
      <c r="CF310" s="193"/>
      <c r="CG310" s="193"/>
      <c r="CH310" s="193"/>
      <c r="CI310" s="193"/>
      <c r="CJ310" s="193"/>
      <c r="CK310" s="193"/>
      <c r="CL310" s="193"/>
      <c r="CM310" s="193"/>
      <c r="CN310" s="193"/>
      <c r="CO310" s="193"/>
      <c r="CP310" s="193"/>
      <c r="CQ310" s="193"/>
      <c r="CR310" s="193"/>
      <c r="CS310" s="193"/>
      <c r="CT310" s="193"/>
      <c r="CU310" s="193"/>
      <c r="CV310" s="193"/>
      <c r="CW310" s="193"/>
      <c r="CX310" s="193"/>
      <c r="CY310" s="193"/>
      <c r="CZ310" s="193"/>
      <c r="DA310" s="193"/>
      <c r="DB310" s="193"/>
      <c r="DC310" s="193"/>
      <c r="DD310" s="193"/>
      <c r="DE310" s="193"/>
      <c r="DF310" s="193"/>
      <c r="DG310" s="193"/>
      <c r="DH310" s="193"/>
      <c r="DI310" s="193"/>
      <c r="DJ310" s="193"/>
      <c r="DK310" s="193"/>
      <c r="DL310" s="193"/>
      <c r="DM310" s="193"/>
      <c r="DN310" s="193"/>
      <c r="DO310" s="193"/>
      <c r="DP310" s="193"/>
      <c r="DQ310" s="193"/>
      <c r="DR310" s="193"/>
      <c r="DS310" s="193"/>
      <c r="DT310" s="193"/>
      <c r="DU310" s="193"/>
      <c r="DV310" s="193"/>
      <c r="DW310" s="193"/>
      <c r="DX310" s="193"/>
      <c r="DY310" s="193"/>
      <c r="DZ310" s="193"/>
      <c r="EA310" s="193"/>
      <c r="EB310" s="193"/>
      <c r="EC310" s="193"/>
      <c r="ED310" s="193"/>
      <c r="EE310" s="193"/>
      <c r="EF310" s="193"/>
      <c r="EG310" s="193"/>
      <c r="EH310" s="193"/>
      <c r="EI310" s="193"/>
      <c r="EJ310" s="193"/>
      <c r="EK310" s="193"/>
      <c r="EL310" s="193"/>
      <c r="EM310" s="193"/>
      <c r="EN310" s="193"/>
      <c r="EO310" s="193"/>
      <c r="EP310" s="193"/>
      <c r="EQ310" s="193"/>
      <c r="ER310" s="193"/>
      <c r="ES310" s="193"/>
      <c r="ET310" s="193"/>
      <c r="EU310" s="193"/>
      <c r="EV310" s="193"/>
      <c r="EW310" s="193"/>
      <c r="EX310" s="193"/>
      <c r="EY310" s="193"/>
      <c r="EZ310" s="193"/>
      <c r="FA310" s="193"/>
      <c r="FB310" s="193"/>
      <c r="FC310" s="193"/>
      <c r="FD310" s="193"/>
      <c r="FE310" s="193"/>
      <c r="FF310" s="193"/>
      <c r="FG310" s="193"/>
      <c r="FH310" s="193"/>
      <c r="FI310" s="193"/>
      <c r="FJ310" s="193"/>
      <c r="FK310" s="193"/>
      <c r="FL310" s="193"/>
      <c r="FM310" s="193"/>
      <c r="FN310" s="193"/>
      <c r="FO310" s="193"/>
      <c r="FP310" s="193"/>
      <c r="FQ310" s="193"/>
      <c r="FR310" s="193"/>
      <c r="FS310" s="193"/>
      <c r="FT310" s="193"/>
      <c r="FU310" s="193"/>
      <c r="FV310" s="193"/>
      <c r="FW310" s="193"/>
      <c r="FX310" s="193"/>
      <c r="FY310" s="193"/>
      <c r="FZ310" s="193"/>
      <c r="GA310" s="193"/>
      <c r="GB310" s="193"/>
      <c r="GC310" s="193"/>
      <c r="GD310" s="193"/>
      <c r="GE310" s="193"/>
      <c r="GF310" s="193"/>
      <c r="GG310" s="193"/>
      <c r="GH310" s="193"/>
      <c r="GI310" s="193"/>
      <c r="GJ310" s="193"/>
      <c r="GK310" s="193"/>
      <c r="GL310" s="193"/>
      <c r="GM310" s="193"/>
      <c r="GN310" s="193"/>
      <c r="GO310" s="193"/>
      <c r="GP310" s="193"/>
      <c r="GQ310" s="193"/>
      <c r="GR310" s="193"/>
      <c r="GS310" s="193"/>
      <c r="GT310" s="193"/>
      <c r="GU310" s="193"/>
      <c r="GV310" s="193"/>
      <c r="GW310" s="193"/>
      <c r="GX310" s="193"/>
      <c r="GY310" s="193"/>
      <c r="GZ310" s="193"/>
      <c r="HA310" s="193"/>
      <c r="HB310" s="193"/>
      <c r="HC310" s="193"/>
      <c r="HD310" s="193"/>
      <c r="HE310" s="193"/>
      <c r="HF310" s="193"/>
      <c r="HG310" s="193"/>
      <c r="HH310" s="193"/>
      <c r="HI310" s="193"/>
      <c r="HJ310" s="193"/>
      <c r="HK310" s="193"/>
      <c r="HL310" s="193"/>
      <c r="HM310" s="193"/>
      <c r="HN310" s="193"/>
      <c r="HO310" s="193"/>
      <c r="HP310" s="193"/>
      <c r="HQ310" s="193"/>
      <c r="HR310" s="193"/>
      <c r="HS310" s="193"/>
      <c r="HT310" s="193"/>
    </row>
    <row r="311" spans="1:228" s="28" customFormat="1" x14ac:dyDescent="0.2">
      <c r="A311" s="277"/>
      <c r="B311" s="144"/>
      <c r="C311" s="287"/>
      <c r="D311" s="14" t="s">
        <v>396</v>
      </c>
      <c r="E311" s="552"/>
      <c r="F311" s="63"/>
      <c r="G311" s="775"/>
      <c r="H311" s="794"/>
      <c r="I311" s="283"/>
      <c r="J311" s="285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  <c r="BJ311" s="193"/>
      <c r="BK311" s="193"/>
      <c r="BL311" s="193"/>
      <c r="BM311" s="193"/>
      <c r="BN311" s="193"/>
      <c r="BO311" s="193"/>
      <c r="BP311" s="193"/>
      <c r="BQ311" s="193"/>
      <c r="BR311" s="193"/>
      <c r="BS311" s="193"/>
      <c r="BT311" s="193"/>
      <c r="BU311" s="193"/>
      <c r="BV311" s="193"/>
      <c r="BW311" s="193"/>
      <c r="BX311" s="193"/>
      <c r="BY311" s="193"/>
      <c r="BZ311" s="193"/>
      <c r="CA311" s="193"/>
      <c r="CB311" s="193"/>
      <c r="CC311" s="193"/>
      <c r="CD311" s="193"/>
      <c r="CE311" s="193"/>
      <c r="CF311" s="193"/>
      <c r="CG311" s="193"/>
      <c r="CH311" s="193"/>
      <c r="CI311" s="193"/>
      <c r="CJ311" s="193"/>
      <c r="CK311" s="193"/>
      <c r="CL311" s="193"/>
      <c r="CM311" s="193"/>
      <c r="CN311" s="193"/>
      <c r="CO311" s="193"/>
      <c r="CP311" s="193"/>
      <c r="CQ311" s="193"/>
      <c r="CR311" s="193"/>
      <c r="CS311" s="193"/>
      <c r="CT311" s="193"/>
      <c r="CU311" s="193"/>
      <c r="CV311" s="193"/>
      <c r="CW311" s="193"/>
      <c r="CX311" s="193"/>
      <c r="CY311" s="193"/>
      <c r="CZ311" s="193"/>
      <c r="DA311" s="193"/>
      <c r="DB311" s="193"/>
      <c r="DC311" s="193"/>
      <c r="DD311" s="193"/>
      <c r="DE311" s="193"/>
      <c r="DF311" s="193"/>
      <c r="DG311" s="193"/>
      <c r="DH311" s="193"/>
      <c r="DI311" s="193"/>
      <c r="DJ311" s="193"/>
      <c r="DK311" s="193"/>
      <c r="DL311" s="193"/>
      <c r="DM311" s="193"/>
      <c r="DN311" s="193"/>
      <c r="DO311" s="193"/>
      <c r="DP311" s="193"/>
      <c r="DQ311" s="193"/>
      <c r="DR311" s="193"/>
      <c r="DS311" s="193"/>
      <c r="DT311" s="193"/>
      <c r="DU311" s="193"/>
      <c r="DV311" s="193"/>
      <c r="DW311" s="193"/>
      <c r="DX311" s="193"/>
      <c r="DY311" s="193"/>
      <c r="DZ311" s="193"/>
      <c r="EA311" s="193"/>
      <c r="EB311" s="193"/>
      <c r="EC311" s="193"/>
      <c r="ED311" s="193"/>
      <c r="EE311" s="193"/>
      <c r="EF311" s="193"/>
      <c r="EG311" s="193"/>
      <c r="EH311" s="193"/>
      <c r="EI311" s="193"/>
      <c r="EJ311" s="193"/>
      <c r="EK311" s="193"/>
      <c r="EL311" s="193"/>
      <c r="EM311" s="193"/>
      <c r="EN311" s="193"/>
      <c r="EO311" s="193"/>
      <c r="EP311" s="193"/>
      <c r="EQ311" s="193"/>
      <c r="ER311" s="193"/>
      <c r="ES311" s="193"/>
      <c r="ET311" s="193"/>
      <c r="EU311" s="193"/>
      <c r="EV311" s="193"/>
      <c r="EW311" s="193"/>
      <c r="EX311" s="193"/>
      <c r="EY311" s="193"/>
      <c r="EZ311" s="193"/>
      <c r="FA311" s="193"/>
      <c r="FB311" s="193"/>
      <c r="FC311" s="193"/>
      <c r="FD311" s="193"/>
      <c r="FE311" s="193"/>
      <c r="FF311" s="193"/>
      <c r="FG311" s="193"/>
      <c r="FH311" s="193"/>
      <c r="FI311" s="193"/>
      <c r="FJ311" s="193"/>
      <c r="FK311" s="193"/>
      <c r="FL311" s="193"/>
      <c r="FM311" s="193"/>
      <c r="FN311" s="193"/>
      <c r="FO311" s="193"/>
      <c r="FP311" s="193"/>
      <c r="FQ311" s="193"/>
      <c r="FR311" s="193"/>
      <c r="FS311" s="193"/>
      <c r="FT311" s="193"/>
      <c r="FU311" s="193"/>
      <c r="FV311" s="193"/>
      <c r="FW311" s="193"/>
      <c r="FX311" s="193"/>
      <c r="FY311" s="193"/>
      <c r="FZ311" s="193"/>
      <c r="GA311" s="193"/>
      <c r="GB311" s="193"/>
      <c r="GC311" s="193"/>
      <c r="GD311" s="193"/>
      <c r="GE311" s="193"/>
      <c r="GF311" s="193"/>
      <c r="GG311" s="193"/>
      <c r="GH311" s="193"/>
      <c r="GI311" s="193"/>
      <c r="GJ311" s="193"/>
      <c r="GK311" s="193"/>
      <c r="GL311" s="193"/>
      <c r="GM311" s="193"/>
      <c r="GN311" s="193"/>
      <c r="GO311" s="193"/>
      <c r="GP311" s="193"/>
      <c r="GQ311" s="193"/>
      <c r="GR311" s="193"/>
      <c r="GS311" s="193"/>
      <c r="GT311" s="193"/>
      <c r="GU311" s="193"/>
      <c r="GV311" s="193"/>
      <c r="GW311" s="193"/>
      <c r="GX311" s="193"/>
      <c r="GY311" s="193"/>
      <c r="GZ311" s="193"/>
      <c r="HA311" s="193"/>
      <c r="HB311" s="193"/>
      <c r="HC311" s="193"/>
      <c r="HD311" s="193"/>
      <c r="HE311" s="193"/>
      <c r="HF311" s="193"/>
      <c r="HG311" s="193"/>
      <c r="HH311" s="193"/>
      <c r="HI311" s="193"/>
      <c r="HJ311" s="193"/>
      <c r="HK311" s="193"/>
      <c r="HL311" s="193"/>
      <c r="HM311" s="193"/>
      <c r="HN311" s="193"/>
      <c r="HO311" s="193"/>
      <c r="HP311" s="193"/>
      <c r="HQ311" s="193"/>
      <c r="HR311" s="193"/>
      <c r="HS311" s="193"/>
      <c r="HT311" s="193"/>
    </row>
    <row r="312" spans="1:228" s="28" customFormat="1" x14ac:dyDescent="0.2">
      <c r="A312" s="277" t="s">
        <v>208</v>
      </c>
      <c r="B312" s="144" t="s">
        <v>203</v>
      </c>
      <c r="C312" s="287" t="s">
        <v>206</v>
      </c>
      <c r="D312" s="735" t="s">
        <v>380</v>
      </c>
      <c r="E312" s="444">
        <v>16.510000000000002</v>
      </c>
      <c r="F312" s="557" t="s">
        <v>193</v>
      </c>
      <c r="G312" s="775"/>
      <c r="H312" s="794"/>
      <c r="I312" s="791">
        <f>IF(ISBLANK(E312),"",G312+H312)</f>
        <v>0</v>
      </c>
      <c r="J312" s="792">
        <f>IF(ISBLANK(E312),"",E312*I312)</f>
        <v>0</v>
      </c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  <c r="BJ312" s="193"/>
      <c r="BK312" s="193"/>
      <c r="BL312" s="193"/>
      <c r="BM312" s="193"/>
      <c r="BN312" s="193"/>
      <c r="BO312" s="193"/>
      <c r="BP312" s="193"/>
      <c r="BQ312" s="193"/>
      <c r="BR312" s="193"/>
      <c r="BS312" s="193"/>
      <c r="BT312" s="193"/>
      <c r="BU312" s="193"/>
      <c r="BV312" s="193"/>
      <c r="BW312" s="193"/>
      <c r="BX312" s="193"/>
      <c r="BY312" s="193"/>
      <c r="BZ312" s="193"/>
      <c r="CA312" s="193"/>
      <c r="CB312" s="193"/>
      <c r="CC312" s="193"/>
      <c r="CD312" s="193"/>
      <c r="CE312" s="193"/>
      <c r="CF312" s="193"/>
      <c r="CG312" s="193"/>
      <c r="CH312" s="193"/>
      <c r="CI312" s="193"/>
      <c r="CJ312" s="193"/>
      <c r="CK312" s="193"/>
      <c r="CL312" s="193"/>
      <c r="CM312" s="193"/>
      <c r="CN312" s="193"/>
      <c r="CO312" s="193"/>
      <c r="CP312" s="193"/>
      <c r="CQ312" s="193"/>
      <c r="CR312" s="193"/>
      <c r="CS312" s="193"/>
      <c r="CT312" s="193"/>
      <c r="CU312" s="193"/>
      <c r="CV312" s="193"/>
      <c r="CW312" s="193"/>
      <c r="CX312" s="193"/>
      <c r="CY312" s="193"/>
      <c r="CZ312" s="193"/>
      <c r="DA312" s="193"/>
      <c r="DB312" s="193"/>
      <c r="DC312" s="193"/>
      <c r="DD312" s="193"/>
      <c r="DE312" s="193"/>
      <c r="DF312" s="193"/>
      <c r="DG312" s="193"/>
      <c r="DH312" s="193"/>
      <c r="DI312" s="193"/>
      <c r="DJ312" s="193"/>
      <c r="DK312" s="193"/>
      <c r="DL312" s="193"/>
      <c r="DM312" s="193"/>
      <c r="DN312" s="193"/>
      <c r="DO312" s="193"/>
      <c r="DP312" s="193"/>
      <c r="DQ312" s="193"/>
      <c r="DR312" s="193"/>
      <c r="DS312" s="193"/>
      <c r="DT312" s="193"/>
      <c r="DU312" s="193"/>
      <c r="DV312" s="193"/>
      <c r="DW312" s="193"/>
      <c r="DX312" s="193"/>
      <c r="DY312" s="193"/>
      <c r="DZ312" s="193"/>
      <c r="EA312" s="193"/>
      <c r="EB312" s="193"/>
      <c r="EC312" s="193"/>
      <c r="ED312" s="193"/>
      <c r="EE312" s="193"/>
      <c r="EF312" s="193"/>
      <c r="EG312" s="193"/>
      <c r="EH312" s="193"/>
      <c r="EI312" s="193"/>
      <c r="EJ312" s="193"/>
      <c r="EK312" s="193"/>
      <c r="EL312" s="193"/>
      <c r="EM312" s="193"/>
      <c r="EN312" s="193"/>
      <c r="EO312" s="193"/>
      <c r="EP312" s="193"/>
      <c r="EQ312" s="193"/>
      <c r="ER312" s="193"/>
      <c r="ES312" s="193"/>
      <c r="ET312" s="193"/>
      <c r="EU312" s="193"/>
      <c r="EV312" s="193"/>
      <c r="EW312" s="193"/>
      <c r="EX312" s="193"/>
      <c r="EY312" s="193"/>
      <c r="EZ312" s="193"/>
      <c r="FA312" s="193"/>
      <c r="FB312" s="193"/>
      <c r="FC312" s="193"/>
      <c r="FD312" s="193"/>
      <c r="FE312" s="193"/>
      <c r="FF312" s="193"/>
      <c r="FG312" s="193"/>
      <c r="FH312" s="193"/>
      <c r="FI312" s="193"/>
      <c r="FJ312" s="193"/>
      <c r="FK312" s="193"/>
      <c r="FL312" s="193"/>
      <c r="FM312" s="193"/>
      <c r="FN312" s="193"/>
      <c r="FO312" s="193"/>
      <c r="FP312" s="193"/>
      <c r="FQ312" s="193"/>
      <c r="FR312" s="193"/>
      <c r="FS312" s="193"/>
      <c r="FT312" s="193"/>
      <c r="FU312" s="193"/>
      <c r="FV312" s="193"/>
      <c r="FW312" s="193"/>
      <c r="FX312" s="193"/>
      <c r="FY312" s="193"/>
      <c r="FZ312" s="193"/>
      <c r="GA312" s="193"/>
      <c r="GB312" s="193"/>
      <c r="GC312" s="193"/>
      <c r="GD312" s="193"/>
      <c r="GE312" s="193"/>
      <c r="GF312" s="193"/>
      <c r="GG312" s="193"/>
      <c r="GH312" s="193"/>
      <c r="GI312" s="193"/>
      <c r="GJ312" s="193"/>
      <c r="GK312" s="193"/>
      <c r="GL312" s="193"/>
      <c r="GM312" s="193"/>
      <c r="GN312" s="193"/>
      <c r="GO312" s="193"/>
      <c r="GP312" s="193"/>
      <c r="GQ312" s="193"/>
      <c r="GR312" s="193"/>
      <c r="GS312" s="193"/>
      <c r="GT312" s="193"/>
      <c r="GU312" s="193"/>
      <c r="GV312" s="193"/>
      <c r="GW312" s="193"/>
      <c r="GX312" s="193"/>
      <c r="GY312" s="193"/>
      <c r="GZ312" s="193"/>
      <c r="HA312" s="193"/>
      <c r="HB312" s="193"/>
      <c r="HC312" s="193"/>
      <c r="HD312" s="193"/>
      <c r="HE312" s="193"/>
      <c r="HF312" s="193"/>
      <c r="HG312" s="193"/>
      <c r="HH312" s="193"/>
      <c r="HI312" s="193"/>
      <c r="HJ312" s="193"/>
      <c r="HK312" s="193"/>
      <c r="HL312" s="193"/>
      <c r="HM312" s="193"/>
      <c r="HN312" s="193"/>
      <c r="HO312" s="193"/>
      <c r="HP312" s="193"/>
      <c r="HQ312" s="193"/>
      <c r="HR312" s="193"/>
      <c r="HS312" s="193"/>
      <c r="HT312" s="193"/>
    </row>
    <row r="313" spans="1:228" s="28" customFormat="1" ht="33.75" x14ac:dyDescent="0.2">
      <c r="A313" s="277"/>
      <c r="B313" s="144"/>
      <c r="C313" s="287"/>
      <c r="D313" s="116" t="s">
        <v>398</v>
      </c>
      <c r="E313" s="552"/>
      <c r="F313" s="63"/>
      <c r="G313" s="775"/>
      <c r="H313" s="794"/>
      <c r="I313" s="283"/>
      <c r="J313" s="285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  <c r="BJ313" s="193"/>
      <c r="BK313" s="193"/>
      <c r="BL313" s="193"/>
      <c r="BM313" s="193"/>
      <c r="BN313" s="193"/>
      <c r="BO313" s="193"/>
      <c r="BP313" s="193"/>
      <c r="BQ313" s="193"/>
      <c r="BR313" s="193"/>
      <c r="BS313" s="193"/>
      <c r="BT313" s="193"/>
      <c r="BU313" s="193"/>
      <c r="BV313" s="193"/>
      <c r="BW313" s="193"/>
      <c r="BX313" s="193"/>
      <c r="BY313" s="193"/>
      <c r="BZ313" s="193"/>
      <c r="CA313" s="193"/>
      <c r="CB313" s="193"/>
      <c r="CC313" s="193"/>
      <c r="CD313" s="193"/>
      <c r="CE313" s="193"/>
      <c r="CF313" s="193"/>
      <c r="CG313" s="193"/>
      <c r="CH313" s="193"/>
      <c r="CI313" s="193"/>
      <c r="CJ313" s="193"/>
      <c r="CK313" s="193"/>
      <c r="CL313" s="193"/>
      <c r="CM313" s="193"/>
      <c r="CN313" s="193"/>
      <c r="CO313" s="193"/>
      <c r="CP313" s="193"/>
      <c r="CQ313" s="193"/>
      <c r="CR313" s="193"/>
      <c r="CS313" s="193"/>
      <c r="CT313" s="193"/>
      <c r="CU313" s="193"/>
      <c r="CV313" s="193"/>
      <c r="CW313" s="193"/>
      <c r="CX313" s="193"/>
      <c r="CY313" s="193"/>
      <c r="CZ313" s="193"/>
      <c r="DA313" s="193"/>
      <c r="DB313" s="193"/>
      <c r="DC313" s="193"/>
      <c r="DD313" s="193"/>
      <c r="DE313" s="193"/>
      <c r="DF313" s="193"/>
      <c r="DG313" s="193"/>
      <c r="DH313" s="193"/>
      <c r="DI313" s="193"/>
      <c r="DJ313" s="193"/>
      <c r="DK313" s="193"/>
      <c r="DL313" s="193"/>
      <c r="DM313" s="193"/>
      <c r="DN313" s="193"/>
      <c r="DO313" s="193"/>
      <c r="DP313" s="193"/>
      <c r="DQ313" s="193"/>
      <c r="DR313" s="193"/>
      <c r="DS313" s="193"/>
      <c r="DT313" s="193"/>
      <c r="DU313" s="193"/>
      <c r="DV313" s="193"/>
      <c r="DW313" s="193"/>
      <c r="DX313" s="193"/>
      <c r="DY313" s="193"/>
      <c r="DZ313" s="193"/>
      <c r="EA313" s="193"/>
      <c r="EB313" s="193"/>
      <c r="EC313" s="193"/>
      <c r="ED313" s="193"/>
      <c r="EE313" s="193"/>
      <c r="EF313" s="193"/>
      <c r="EG313" s="193"/>
      <c r="EH313" s="193"/>
      <c r="EI313" s="193"/>
      <c r="EJ313" s="193"/>
      <c r="EK313" s="193"/>
      <c r="EL313" s="193"/>
      <c r="EM313" s="193"/>
      <c r="EN313" s="193"/>
      <c r="EO313" s="193"/>
      <c r="EP313" s="193"/>
      <c r="EQ313" s="193"/>
      <c r="ER313" s="193"/>
      <c r="ES313" s="193"/>
      <c r="ET313" s="193"/>
      <c r="EU313" s="193"/>
      <c r="EV313" s="193"/>
      <c r="EW313" s="193"/>
      <c r="EX313" s="193"/>
      <c r="EY313" s="193"/>
      <c r="EZ313" s="193"/>
      <c r="FA313" s="193"/>
      <c r="FB313" s="193"/>
      <c r="FC313" s="193"/>
      <c r="FD313" s="193"/>
      <c r="FE313" s="193"/>
      <c r="FF313" s="193"/>
      <c r="FG313" s="193"/>
      <c r="FH313" s="193"/>
      <c r="FI313" s="193"/>
      <c r="FJ313" s="193"/>
      <c r="FK313" s="193"/>
      <c r="FL313" s="193"/>
      <c r="FM313" s="193"/>
      <c r="FN313" s="193"/>
      <c r="FO313" s="193"/>
      <c r="FP313" s="193"/>
      <c r="FQ313" s="193"/>
      <c r="FR313" s="193"/>
      <c r="FS313" s="193"/>
      <c r="FT313" s="193"/>
      <c r="FU313" s="193"/>
      <c r="FV313" s="193"/>
      <c r="FW313" s="193"/>
      <c r="FX313" s="193"/>
      <c r="FY313" s="193"/>
      <c r="FZ313" s="193"/>
      <c r="GA313" s="193"/>
      <c r="GB313" s="193"/>
      <c r="GC313" s="193"/>
      <c r="GD313" s="193"/>
      <c r="GE313" s="193"/>
      <c r="GF313" s="193"/>
      <c r="GG313" s="193"/>
      <c r="GH313" s="193"/>
      <c r="GI313" s="193"/>
      <c r="GJ313" s="193"/>
      <c r="GK313" s="193"/>
      <c r="GL313" s="193"/>
      <c r="GM313" s="193"/>
      <c r="GN313" s="193"/>
      <c r="GO313" s="193"/>
      <c r="GP313" s="193"/>
      <c r="GQ313" s="193"/>
      <c r="GR313" s="193"/>
      <c r="GS313" s="193"/>
      <c r="GT313" s="193"/>
      <c r="GU313" s="193"/>
      <c r="GV313" s="193"/>
      <c r="GW313" s="193"/>
      <c r="GX313" s="193"/>
      <c r="GY313" s="193"/>
      <c r="GZ313" s="193"/>
      <c r="HA313" s="193"/>
      <c r="HB313" s="193"/>
      <c r="HC313" s="193"/>
      <c r="HD313" s="193"/>
      <c r="HE313" s="193"/>
      <c r="HF313" s="193"/>
      <c r="HG313" s="193"/>
      <c r="HH313" s="193"/>
      <c r="HI313" s="193"/>
      <c r="HJ313" s="193"/>
      <c r="HK313" s="193"/>
      <c r="HL313" s="193"/>
      <c r="HM313" s="193"/>
      <c r="HN313" s="193"/>
      <c r="HO313" s="193"/>
      <c r="HP313" s="193"/>
      <c r="HQ313" s="193"/>
      <c r="HR313" s="193"/>
      <c r="HS313" s="193"/>
      <c r="HT313" s="193"/>
    </row>
    <row r="314" spans="1:228" s="28" customFormat="1" x14ac:dyDescent="0.2">
      <c r="A314" s="277"/>
      <c r="B314" s="144"/>
      <c r="C314" s="287"/>
      <c r="D314" s="14" t="s">
        <v>389</v>
      </c>
      <c r="E314" s="552"/>
      <c r="F314" s="63"/>
      <c r="G314" s="775"/>
      <c r="H314" s="794"/>
      <c r="I314" s="283"/>
      <c r="J314" s="285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  <c r="BJ314" s="193"/>
      <c r="BK314" s="193"/>
      <c r="BL314" s="193"/>
      <c r="BM314" s="193"/>
      <c r="BN314" s="193"/>
      <c r="BO314" s="193"/>
      <c r="BP314" s="193"/>
      <c r="BQ314" s="193"/>
      <c r="BR314" s="193"/>
      <c r="BS314" s="193"/>
      <c r="BT314" s="193"/>
      <c r="BU314" s="193"/>
      <c r="BV314" s="193"/>
      <c r="BW314" s="193"/>
      <c r="BX314" s="193"/>
      <c r="BY314" s="193"/>
      <c r="BZ314" s="193"/>
      <c r="CA314" s="193"/>
      <c r="CB314" s="193"/>
      <c r="CC314" s="193"/>
      <c r="CD314" s="193"/>
      <c r="CE314" s="193"/>
      <c r="CF314" s="193"/>
      <c r="CG314" s="193"/>
      <c r="CH314" s="193"/>
      <c r="CI314" s="193"/>
      <c r="CJ314" s="193"/>
      <c r="CK314" s="193"/>
      <c r="CL314" s="193"/>
      <c r="CM314" s="193"/>
      <c r="CN314" s="193"/>
      <c r="CO314" s="193"/>
      <c r="CP314" s="193"/>
      <c r="CQ314" s="193"/>
      <c r="CR314" s="193"/>
      <c r="CS314" s="193"/>
      <c r="CT314" s="193"/>
      <c r="CU314" s="193"/>
      <c r="CV314" s="193"/>
      <c r="CW314" s="193"/>
      <c r="CX314" s="193"/>
      <c r="CY314" s="193"/>
      <c r="CZ314" s="193"/>
      <c r="DA314" s="193"/>
      <c r="DB314" s="193"/>
      <c r="DC314" s="193"/>
      <c r="DD314" s="193"/>
      <c r="DE314" s="193"/>
      <c r="DF314" s="193"/>
      <c r="DG314" s="193"/>
      <c r="DH314" s="193"/>
      <c r="DI314" s="193"/>
      <c r="DJ314" s="193"/>
      <c r="DK314" s="193"/>
      <c r="DL314" s="193"/>
      <c r="DM314" s="193"/>
      <c r="DN314" s="193"/>
      <c r="DO314" s="193"/>
      <c r="DP314" s="193"/>
      <c r="DQ314" s="193"/>
      <c r="DR314" s="193"/>
      <c r="DS314" s="193"/>
      <c r="DT314" s="193"/>
      <c r="DU314" s="193"/>
      <c r="DV314" s="193"/>
      <c r="DW314" s="193"/>
      <c r="DX314" s="193"/>
      <c r="DY314" s="193"/>
      <c r="DZ314" s="193"/>
      <c r="EA314" s="193"/>
      <c r="EB314" s="193"/>
      <c r="EC314" s="193"/>
      <c r="ED314" s="193"/>
      <c r="EE314" s="193"/>
      <c r="EF314" s="193"/>
      <c r="EG314" s="193"/>
      <c r="EH314" s="193"/>
      <c r="EI314" s="193"/>
      <c r="EJ314" s="193"/>
      <c r="EK314" s="193"/>
      <c r="EL314" s="193"/>
      <c r="EM314" s="193"/>
      <c r="EN314" s="193"/>
      <c r="EO314" s="193"/>
      <c r="EP314" s="193"/>
      <c r="EQ314" s="193"/>
      <c r="ER314" s="193"/>
      <c r="ES314" s="193"/>
      <c r="ET314" s="193"/>
      <c r="EU314" s="193"/>
      <c r="EV314" s="193"/>
      <c r="EW314" s="193"/>
      <c r="EX314" s="193"/>
      <c r="EY314" s="193"/>
      <c r="EZ314" s="193"/>
      <c r="FA314" s="193"/>
      <c r="FB314" s="193"/>
      <c r="FC314" s="193"/>
      <c r="FD314" s="193"/>
      <c r="FE314" s="193"/>
      <c r="FF314" s="193"/>
      <c r="FG314" s="193"/>
      <c r="FH314" s="193"/>
      <c r="FI314" s="193"/>
      <c r="FJ314" s="193"/>
      <c r="FK314" s="193"/>
      <c r="FL314" s="193"/>
      <c r="FM314" s="193"/>
      <c r="FN314" s="193"/>
      <c r="FO314" s="193"/>
      <c r="FP314" s="193"/>
      <c r="FQ314" s="193"/>
      <c r="FR314" s="193"/>
      <c r="FS314" s="193"/>
      <c r="FT314" s="193"/>
      <c r="FU314" s="193"/>
      <c r="FV314" s="193"/>
      <c r="FW314" s="193"/>
      <c r="FX314" s="193"/>
      <c r="FY314" s="193"/>
      <c r="FZ314" s="193"/>
      <c r="GA314" s="193"/>
      <c r="GB314" s="193"/>
      <c r="GC314" s="193"/>
      <c r="GD314" s="193"/>
      <c r="GE314" s="193"/>
      <c r="GF314" s="193"/>
      <c r="GG314" s="193"/>
      <c r="GH314" s="193"/>
      <c r="GI314" s="193"/>
      <c r="GJ314" s="193"/>
      <c r="GK314" s="193"/>
      <c r="GL314" s="193"/>
      <c r="GM314" s="193"/>
      <c r="GN314" s="193"/>
      <c r="GO314" s="193"/>
      <c r="GP314" s="193"/>
      <c r="GQ314" s="193"/>
      <c r="GR314" s="193"/>
      <c r="GS314" s="193"/>
      <c r="GT314" s="193"/>
      <c r="GU314" s="193"/>
      <c r="GV314" s="193"/>
      <c r="GW314" s="193"/>
      <c r="GX314" s="193"/>
      <c r="GY314" s="193"/>
      <c r="GZ314" s="193"/>
      <c r="HA314" s="193"/>
      <c r="HB314" s="193"/>
      <c r="HC314" s="193"/>
      <c r="HD314" s="193"/>
      <c r="HE314" s="193"/>
      <c r="HF314" s="193"/>
      <c r="HG314" s="193"/>
      <c r="HH314" s="193"/>
      <c r="HI314" s="193"/>
      <c r="HJ314" s="193"/>
      <c r="HK314" s="193"/>
      <c r="HL314" s="193"/>
      <c r="HM314" s="193"/>
      <c r="HN314" s="193"/>
      <c r="HO314" s="193"/>
      <c r="HP314" s="193"/>
      <c r="HQ314" s="193"/>
      <c r="HR314" s="193"/>
      <c r="HS314" s="193"/>
      <c r="HT314" s="193"/>
    </row>
    <row r="315" spans="1:228" s="28" customFormat="1" x14ac:dyDescent="0.2">
      <c r="A315" s="277"/>
      <c r="B315" s="144"/>
      <c r="C315" s="287"/>
      <c r="D315" s="14" t="s">
        <v>397</v>
      </c>
      <c r="E315" s="552"/>
      <c r="F315" s="63"/>
      <c r="G315" s="775"/>
      <c r="H315" s="794"/>
      <c r="I315" s="283"/>
      <c r="J315" s="285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  <c r="BJ315" s="193"/>
      <c r="BK315" s="193"/>
      <c r="BL315" s="193"/>
      <c r="BM315" s="193"/>
      <c r="BN315" s="193"/>
      <c r="BO315" s="193"/>
      <c r="BP315" s="193"/>
      <c r="BQ315" s="193"/>
      <c r="BR315" s="193"/>
      <c r="BS315" s="193"/>
      <c r="BT315" s="193"/>
      <c r="BU315" s="193"/>
      <c r="BV315" s="193"/>
      <c r="BW315" s="193"/>
      <c r="BX315" s="193"/>
      <c r="BY315" s="193"/>
      <c r="BZ315" s="193"/>
      <c r="CA315" s="193"/>
      <c r="CB315" s="193"/>
      <c r="CC315" s="193"/>
      <c r="CD315" s="193"/>
      <c r="CE315" s="193"/>
      <c r="CF315" s="193"/>
      <c r="CG315" s="193"/>
      <c r="CH315" s="193"/>
      <c r="CI315" s="193"/>
      <c r="CJ315" s="193"/>
      <c r="CK315" s="193"/>
      <c r="CL315" s="193"/>
      <c r="CM315" s="193"/>
      <c r="CN315" s="193"/>
      <c r="CO315" s="193"/>
      <c r="CP315" s="193"/>
      <c r="CQ315" s="193"/>
      <c r="CR315" s="193"/>
      <c r="CS315" s="193"/>
      <c r="CT315" s="193"/>
      <c r="CU315" s="193"/>
      <c r="CV315" s="193"/>
      <c r="CW315" s="193"/>
      <c r="CX315" s="193"/>
      <c r="CY315" s="193"/>
      <c r="CZ315" s="193"/>
      <c r="DA315" s="193"/>
      <c r="DB315" s="193"/>
      <c r="DC315" s="193"/>
      <c r="DD315" s="193"/>
      <c r="DE315" s="193"/>
      <c r="DF315" s="193"/>
      <c r="DG315" s="193"/>
      <c r="DH315" s="193"/>
      <c r="DI315" s="193"/>
      <c r="DJ315" s="193"/>
      <c r="DK315" s="193"/>
      <c r="DL315" s="193"/>
      <c r="DM315" s="193"/>
      <c r="DN315" s="193"/>
      <c r="DO315" s="193"/>
      <c r="DP315" s="193"/>
      <c r="DQ315" s="193"/>
      <c r="DR315" s="193"/>
      <c r="DS315" s="193"/>
      <c r="DT315" s="193"/>
      <c r="DU315" s="193"/>
      <c r="DV315" s="193"/>
      <c r="DW315" s="193"/>
      <c r="DX315" s="193"/>
      <c r="DY315" s="193"/>
      <c r="DZ315" s="193"/>
      <c r="EA315" s="193"/>
      <c r="EB315" s="193"/>
      <c r="EC315" s="193"/>
      <c r="ED315" s="193"/>
      <c r="EE315" s="193"/>
      <c r="EF315" s="193"/>
      <c r="EG315" s="193"/>
      <c r="EH315" s="193"/>
      <c r="EI315" s="193"/>
      <c r="EJ315" s="193"/>
      <c r="EK315" s="193"/>
      <c r="EL315" s="193"/>
      <c r="EM315" s="193"/>
      <c r="EN315" s="193"/>
      <c r="EO315" s="193"/>
      <c r="EP315" s="193"/>
      <c r="EQ315" s="193"/>
      <c r="ER315" s="193"/>
      <c r="ES315" s="193"/>
      <c r="ET315" s="193"/>
      <c r="EU315" s="193"/>
      <c r="EV315" s="193"/>
      <c r="EW315" s="193"/>
      <c r="EX315" s="193"/>
      <c r="EY315" s="193"/>
      <c r="EZ315" s="193"/>
      <c r="FA315" s="193"/>
      <c r="FB315" s="193"/>
      <c r="FC315" s="193"/>
      <c r="FD315" s="193"/>
      <c r="FE315" s="193"/>
      <c r="FF315" s="193"/>
      <c r="FG315" s="193"/>
      <c r="FH315" s="193"/>
      <c r="FI315" s="193"/>
      <c r="FJ315" s="193"/>
      <c r="FK315" s="193"/>
      <c r="FL315" s="193"/>
      <c r="FM315" s="193"/>
      <c r="FN315" s="193"/>
      <c r="FO315" s="193"/>
      <c r="FP315" s="193"/>
      <c r="FQ315" s="193"/>
      <c r="FR315" s="193"/>
      <c r="FS315" s="193"/>
      <c r="FT315" s="193"/>
      <c r="FU315" s="193"/>
      <c r="FV315" s="193"/>
      <c r="FW315" s="193"/>
      <c r="FX315" s="193"/>
      <c r="FY315" s="193"/>
      <c r="FZ315" s="193"/>
      <c r="GA315" s="193"/>
      <c r="GB315" s="193"/>
      <c r="GC315" s="193"/>
      <c r="GD315" s="193"/>
      <c r="GE315" s="193"/>
      <c r="GF315" s="193"/>
      <c r="GG315" s="193"/>
      <c r="GH315" s="193"/>
      <c r="GI315" s="193"/>
      <c r="GJ315" s="193"/>
      <c r="GK315" s="193"/>
      <c r="GL315" s="193"/>
      <c r="GM315" s="193"/>
      <c r="GN315" s="193"/>
      <c r="GO315" s="193"/>
      <c r="GP315" s="193"/>
      <c r="GQ315" s="193"/>
      <c r="GR315" s="193"/>
      <c r="GS315" s="193"/>
      <c r="GT315" s="193"/>
      <c r="GU315" s="193"/>
      <c r="GV315" s="193"/>
      <c r="GW315" s="193"/>
      <c r="GX315" s="193"/>
      <c r="GY315" s="193"/>
      <c r="GZ315" s="193"/>
      <c r="HA315" s="193"/>
      <c r="HB315" s="193"/>
      <c r="HC315" s="193"/>
      <c r="HD315" s="193"/>
      <c r="HE315" s="193"/>
      <c r="HF315" s="193"/>
      <c r="HG315" s="193"/>
      <c r="HH315" s="193"/>
      <c r="HI315" s="193"/>
      <c r="HJ315" s="193"/>
      <c r="HK315" s="193"/>
      <c r="HL315" s="193"/>
      <c r="HM315" s="193"/>
      <c r="HN315" s="193"/>
      <c r="HO315" s="193"/>
      <c r="HP315" s="193"/>
      <c r="HQ315" s="193"/>
      <c r="HR315" s="193"/>
      <c r="HS315" s="193"/>
      <c r="HT315" s="193"/>
    </row>
    <row r="316" spans="1:228" s="28" customFormat="1" x14ac:dyDescent="0.2">
      <c r="A316" s="277" t="s">
        <v>208</v>
      </c>
      <c r="B316" s="144" t="s">
        <v>203</v>
      </c>
      <c r="C316" s="287" t="s">
        <v>208</v>
      </c>
      <c r="D316" s="735" t="s">
        <v>379</v>
      </c>
      <c r="E316" s="444">
        <v>16.510000000000002</v>
      </c>
      <c r="F316" s="557" t="s">
        <v>193</v>
      </c>
      <c r="G316" s="775"/>
      <c r="H316" s="794"/>
      <c r="I316" s="791">
        <f>IF(ISBLANK(E316),"",G316+H316)</f>
        <v>0</v>
      </c>
      <c r="J316" s="792">
        <f>IF(ISBLANK(E316),"",E316*I316)</f>
        <v>0</v>
      </c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  <c r="BJ316" s="193"/>
      <c r="BK316" s="193"/>
      <c r="BL316" s="193"/>
      <c r="BM316" s="193"/>
      <c r="BN316" s="193"/>
      <c r="BO316" s="193"/>
      <c r="BP316" s="193"/>
      <c r="BQ316" s="193"/>
      <c r="BR316" s="193"/>
      <c r="BS316" s="193"/>
      <c r="BT316" s="193"/>
      <c r="BU316" s="193"/>
      <c r="BV316" s="193"/>
      <c r="BW316" s="193"/>
      <c r="BX316" s="193"/>
      <c r="BY316" s="193"/>
      <c r="BZ316" s="193"/>
      <c r="CA316" s="193"/>
      <c r="CB316" s="193"/>
      <c r="CC316" s="193"/>
      <c r="CD316" s="193"/>
      <c r="CE316" s="193"/>
      <c r="CF316" s="193"/>
      <c r="CG316" s="193"/>
      <c r="CH316" s="193"/>
      <c r="CI316" s="193"/>
      <c r="CJ316" s="193"/>
      <c r="CK316" s="193"/>
      <c r="CL316" s="193"/>
      <c r="CM316" s="193"/>
      <c r="CN316" s="193"/>
      <c r="CO316" s="193"/>
      <c r="CP316" s="193"/>
      <c r="CQ316" s="193"/>
      <c r="CR316" s="193"/>
      <c r="CS316" s="193"/>
      <c r="CT316" s="193"/>
      <c r="CU316" s="193"/>
      <c r="CV316" s="193"/>
      <c r="CW316" s="193"/>
      <c r="CX316" s="193"/>
      <c r="CY316" s="193"/>
      <c r="CZ316" s="193"/>
      <c r="DA316" s="193"/>
      <c r="DB316" s="193"/>
      <c r="DC316" s="193"/>
      <c r="DD316" s="193"/>
      <c r="DE316" s="193"/>
      <c r="DF316" s="193"/>
      <c r="DG316" s="193"/>
      <c r="DH316" s="193"/>
      <c r="DI316" s="193"/>
      <c r="DJ316" s="193"/>
      <c r="DK316" s="193"/>
      <c r="DL316" s="193"/>
      <c r="DM316" s="193"/>
      <c r="DN316" s="193"/>
      <c r="DO316" s="193"/>
      <c r="DP316" s="193"/>
      <c r="DQ316" s="193"/>
      <c r="DR316" s="193"/>
      <c r="DS316" s="193"/>
      <c r="DT316" s="193"/>
      <c r="DU316" s="193"/>
      <c r="DV316" s="193"/>
      <c r="DW316" s="193"/>
      <c r="DX316" s="193"/>
      <c r="DY316" s="193"/>
      <c r="DZ316" s="193"/>
      <c r="EA316" s="193"/>
      <c r="EB316" s="193"/>
      <c r="EC316" s="193"/>
      <c r="ED316" s="193"/>
      <c r="EE316" s="193"/>
      <c r="EF316" s="193"/>
      <c r="EG316" s="193"/>
      <c r="EH316" s="193"/>
      <c r="EI316" s="193"/>
      <c r="EJ316" s="193"/>
      <c r="EK316" s="193"/>
      <c r="EL316" s="193"/>
      <c r="EM316" s="193"/>
      <c r="EN316" s="193"/>
      <c r="EO316" s="193"/>
      <c r="EP316" s="193"/>
      <c r="EQ316" s="193"/>
      <c r="ER316" s="193"/>
      <c r="ES316" s="193"/>
      <c r="ET316" s="193"/>
      <c r="EU316" s="193"/>
      <c r="EV316" s="193"/>
      <c r="EW316" s="193"/>
      <c r="EX316" s="193"/>
      <c r="EY316" s="193"/>
      <c r="EZ316" s="193"/>
      <c r="FA316" s="193"/>
      <c r="FB316" s="193"/>
      <c r="FC316" s="193"/>
      <c r="FD316" s="193"/>
      <c r="FE316" s="193"/>
      <c r="FF316" s="193"/>
      <c r="FG316" s="193"/>
      <c r="FH316" s="193"/>
      <c r="FI316" s="193"/>
      <c r="FJ316" s="193"/>
      <c r="FK316" s="193"/>
      <c r="FL316" s="193"/>
      <c r="FM316" s="193"/>
      <c r="FN316" s="193"/>
      <c r="FO316" s="193"/>
      <c r="FP316" s="193"/>
      <c r="FQ316" s="193"/>
      <c r="FR316" s="193"/>
      <c r="FS316" s="193"/>
      <c r="FT316" s="193"/>
      <c r="FU316" s="193"/>
      <c r="FV316" s="193"/>
      <c r="FW316" s="193"/>
      <c r="FX316" s="193"/>
      <c r="FY316" s="193"/>
      <c r="FZ316" s="193"/>
      <c r="GA316" s="193"/>
      <c r="GB316" s="193"/>
      <c r="GC316" s="193"/>
      <c r="GD316" s="193"/>
      <c r="GE316" s="193"/>
      <c r="GF316" s="193"/>
      <c r="GG316" s="193"/>
      <c r="GH316" s="193"/>
      <c r="GI316" s="193"/>
      <c r="GJ316" s="193"/>
      <c r="GK316" s="193"/>
      <c r="GL316" s="193"/>
      <c r="GM316" s="193"/>
      <c r="GN316" s="193"/>
      <c r="GO316" s="193"/>
      <c r="GP316" s="193"/>
      <c r="GQ316" s="193"/>
      <c r="GR316" s="193"/>
      <c r="GS316" s="193"/>
      <c r="GT316" s="193"/>
      <c r="GU316" s="193"/>
      <c r="GV316" s="193"/>
      <c r="GW316" s="193"/>
      <c r="GX316" s="193"/>
      <c r="GY316" s="193"/>
      <c r="GZ316" s="193"/>
      <c r="HA316" s="193"/>
      <c r="HB316" s="193"/>
      <c r="HC316" s="193"/>
      <c r="HD316" s="193"/>
      <c r="HE316" s="193"/>
      <c r="HF316" s="193"/>
      <c r="HG316" s="193"/>
      <c r="HH316" s="193"/>
      <c r="HI316" s="193"/>
      <c r="HJ316" s="193"/>
      <c r="HK316" s="193"/>
      <c r="HL316" s="193"/>
      <c r="HM316" s="193"/>
      <c r="HN316" s="193"/>
      <c r="HO316" s="193"/>
      <c r="HP316" s="193"/>
      <c r="HQ316" s="193"/>
      <c r="HR316" s="193"/>
      <c r="HS316" s="193"/>
      <c r="HT316" s="193"/>
    </row>
    <row r="317" spans="1:228" s="28" customFormat="1" ht="23.25" customHeight="1" x14ac:dyDescent="0.2">
      <c r="A317" s="277"/>
      <c r="B317" s="144"/>
      <c r="C317" s="287"/>
      <c r="D317" s="11" t="s">
        <v>381</v>
      </c>
      <c r="E317" s="552"/>
      <c r="F317" s="557"/>
      <c r="G317" s="775"/>
      <c r="H317" s="794"/>
      <c r="I317" s="283"/>
      <c r="J317" s="285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  <c r="BJ317" s="193"/>
      <c r="BK317" s="193"/>
      <c r="BL317" s="193"/>
      <c r="BM317" s="193"/>
      <c r="BN317" s="193"/>
      <c r="BO317" s="193"/>
      <c r="BP317" s="193"/>
      <c r="BQ317" s="193"/>
      <c r="BR317" s="193"/>
      <c r="BS317" s="193"/>
      <c r="BT317" s="193"/>
      <c r="BU317" s="193"/>
      <c r="BV317" s="193"/>
      <c r="BW317" s="193"/>
      <c r="BX317" s="193"/>
      <c r="BY317" s="193"/>
      <c r="BZ317" s="193"/>
      <c r="CA317" s="193"/>
      <c r="CB317" s="193"/>
      <c r="CC317" s="193"/>
      <c r="CD317" s="193"/>
      <c r="CE317" s="193"/>
      <c r="CF317" s="193"/>
      <c r="CG317" s="193"/>
      <c r="CH317" s="193"/>
      <c r="CI317" s="193"/>
      <c r="CJ317" s="193"/>
      <c r="CK317" s="193"/>
      <c r="CL317" s="193"/>
      <c r="CM317" s="193"/>
      <c r="CN317" s="193"/>
      <c r="CO317" s="193"/>
      <c r="CP317" s="193"/>
      <c r="CQ317" s="193"/>
      <c r="CR317" s="193"/>
      <c r="CS317" s="193"/>
      <c r="CT317" s="193"/>
      <c r="CU317" s="193"/>
      <c r="CV317" s="193"/>
      <c r="CW317" s="193"/>
      <c r="CX317" s="193"/>
      <c r="CY317" s="193"/>
      <c r="CZ317" s="193"/>
      <c r="DA317" s="193"/>
      <c r="DB317" s="193"/>
      <c r="DC317" s="193"/>
      <c r="DD317" s="193"/>
      <c r="DE317" s="193"/>
      <c r="DF317" s="193"/>
      <c r="DG317" s="193"/>
      <c r="DH317" s="193"/>
      <c r="DI317" s="193"/>
      <c r="DJ317" s="193"/>
      <c r="DK317" s="193"/>
      <c r="DL317" s="193"/>
      <c r="DM317" s="193"/>
      <c r="DN317" s="193"/>
      <c r="DO317" s="193"/>
      <c r="DP317" s="193"/>
      <c r="DQ317" s="193"/>
      <c r="DR317" s="193"/>
      <c r="DS317" s="193"/>
      <c r="DT317" s="193"/>
      <c r="DU317" s="193"/>
      <c r="DV317" s="193"/>
      <c r="DW317" s="193"/>
      <c r="DX317" s="193"/>
      <c r="DY317" s="193"/>
      <c r="DZ317" s="193"/>
      <c r="EA317" s="193"/>
      <c r="EB317" s="193"/>
      <c r="EC317" s="193"/>
      <c r="ED317" s="193"/>
      <c r="EE317" s="193"/>
      <c r="EF317" s="193"/>
      <c r="EG317" s="193"/>
      <c r="EH317" s="193"/>
      <c r="EI317" s="193"/>
      <c r="EJ317" s="193"/>
      <c r="EK317" s="193"/>
      <c r="EL317" s="193"/>
      <c r="EM317" s="193"/>
      <c r="EN317" s="193"/>
      <c r="EO317" s="193"/>
      <c r="EP317" s="193"/>
      <c r="EQ317" s="193"/>
      <c r="ER317" s="193"/>
      <c r="ES317" s="193"/>
      <c r="ET317" s="193"/>
      <c r="EU317" s="193"/>
      <c r="EV317" s="193"/>
      <c r="EW317" s="193"/>
      <c r="EX317" s="193"/>
      <c r="EY317" s="193"/>
      <c r="EZ317" s="193"/>
      <c r="FA317" s="193"/>
      <c r="FB317" s="193"/>
      <c r="FC317" s="193"/>
      <c r="FD317" s="193"/>
      <c r="FE317" s="193"/>
      <c r="FF317" s="193"/>
      <c r="FG317" s="193"/>
      <c r="FH317" s="193"/>
      <c r="FI317" s="193"/>
      <c r="FJ317" s="193"/>
      <c r="FK317" s="193"/>
      <c r="FL317" s="193"/>
      <c r="FM317" s="193"/>
      <c r="FN317" s="193"/>
      <c r="FO317" s="193"/>
      <c r="FP317" s="193"/>
      <c r="FQ317" s="193"/>
      <c r="FR317" s="193"/>
      <c r="FS317" s="193"/>
      <c r="FT317" s="193"/>
      <c r="FU317" s="193"/>
      <c r="FV317" s="193"/>
      <c r="FW317" s="193"/>
      <c r="FX317" s="193"/>
      <c r="FY317" s="193"/>
      <c r="FZ317" s="193"/>
      <c r="GA317" s="193"/>
      <c r="GB317" s="193"/>
      <c r="GC317" s="193"/>
      <c r="GD317" s="193"/>
      <c r="GE317" s="193"/>
      <c r="GF317" s="193"/>
      <c r="GG317" s="193"/>
      <c r="GH317" s="193"/>
      <c r="GI317" s="193"/>
      <c r="GJ317" s="193"/>
      <c r="GK317" s="193"/>
      <c r="GL317" s="193"/>
      <c r="GM317" s="193"/>
      <c r="GN317" s="193"/>
      <c r="GO317" s="193"/>
      <c r="GP317" s="193"/>
      <c r="GQ317" s="193"/>
      <c r="GR317" s="193"/>
      <c r="GS317" s="193"/>
      <c r="GT317" s="193"/>
      <c r="GU317" s="193"/>
      <c r="GV317" s="193"/>
      <c r="GW317" s="193"/>
      <c r="GX317" s="193"/>
      <c r="GY317" s="193"/>
      <c r="GZ317" s="193"/>
      <c r="HA317" s="193"/>
      <c r="HB317" s="193"/>
      <c r="HC317" s="193"/>
      <c r="HD317" s="193"/>
      <c r="HE317" s="193"/>
      <c r="HF317" s="193"/>
      <c r="HG317" s="193"/>
      <c r="HH317" s="193"/>
      <c r="HI317" s="193"/>
      <c r="HJ317" s="193"/>
      <c r="HK317" s="193"/>
      <c r="HL317" s="193"/>
      <c r="HM317" s="193"/>
      <c r="HN317" s="193"/>
      <c r="HO317" s="193"/>
      <c r="HP317" s="193"/>
      <c r="HQ317" s="193"/>
      <c r="HR317" s="193"/>
      <c r="HS317" s="193"/>
      <c r="HT317" s="193"/>
    </row>
    <row r="318" spans="1:228" s="28" customFormat="1" ht="22.5" x14ac:dyDescent="0.2">
      <c r="A318" s="277"/>
      <c r="B318" s="144"/>
      <c r="C318" s="287"/>
      <c r="D318" s="11" t="s">
        <v>382</v>
      </c>
      <c r="E318" s="552"/>
      <c r="F318" s="557"/>
      <c r="G318" s="775"/>
      <c r="H318" s="794"/>
      <c r="I318" s="283"/>
      <c r="J318" s="285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  <c r="BJ318" s="193"/>
      <c r="BK318" s="193"/>
      <c r="BL318" s="193"/>
      <c r="BM318" s="193"/>
      <c r="BN318" s="193"/>
      <c r="BO318" s="193"/>
      <c r="BP318" s="193"/>
      <c r="BQ318" s="193"/>
      <c r="BR318" s="193"/>
      <c r="BS318" s="193"/>
      <c r="BT318" s="193"/>
      <c r="BU318" s="193"/>
      <c r="BV318" s="193"/>
      <c r="BW318" s="193"/>
      <c r="BX318" s="193"/>
      <c r="BY318" s="193"/>
      <c r="BZ318" s="193"/>
      <c r="CA318" s="193"/>
      <c r="CB318" s="193"/>
      <c r="CC318" s="193"/>
      <c r="CD318" s="193"/>
      <c r="CE318" s="193"/>
      <c r="CF318" s="193"/>
      <c r="CG318" s="193"/>
      <c r="CH318" s="193"/>
      <c r="CI318" s="193"/>
      <c r="CJ318" s="193"/>
      <c r="CK318" s="193"/>
      <c r="CL318" s="193"/>
      <c r="CM318" s="193"/>
      <c r="CN318" s="193"/>
      <c r="CO318" s="193"/>
      <c r="CP318" s="193"/>
      <c r="CQ318" s="193"/>
      <c r="CR318" s="193"/>
      <c r="CS318" s="193"/>
      <c r="CT318" s="193"/>
      <c r="CU318" s="193"/>
      <c r="CV318" s="193"/>
      <c r="CW318" s="193"/>
      <c r="CX318" s="193"/>
      <c r="CY318" s="193"/>
      <c r="CZ318" s="193"/>
      <c r="DA318" s="193"/>
      <c r="DB318" s="193"/>
      <c r="DC318" s="193"/>
      <c r="DD318" s="193"/>
      <c r="DE318" s="193"/>
      <c r="DF318" s="193"/>
      <c r="DG318" s="193"/>
      <c r="DH318" s="193"/>
      <c r="DI318" s="193"/>
      <c r="DJ318" s="193"/>
      <c r="DK318" s="193"/>
      <c r="DL318" s="193"/>
      <c r="DM318" s="193"/>
      <c r="DN318" s="193"/>
      <c r="DO318" s="193"/>
      <c r="DP318" s="193"/>
      <c r="DQ318" s="193"/>
      <c r="DR318" s="193"/>
      <c r="DS318" s="193"/>
      <c r="DT318" s="193"/>
      <c r="DU318" s="193"/>
      <c r="DV318" s="193"/>
      <c r="DW318" s="193"/>
      <c r="DX318" s="193"/>
      <c r="DY318" s="193"/>
      <c r="DZ318" s="193"/>
      <c r="EA318" s="193"/>
      <c r="EB318" s="193"/>
      <c r="EC318" s="193"/>
      <c r="ED318" s="193"/>
      <c r="EE318" s="193"/>
      <c r="EF318" s="193"/>
      <c r="EG318" s="193"/>
      <c r="EH318" s="193"/>
      <c r="EI318" s="193"/>
      <c r="EJ318" s="193"/>
      <c r="EK318" s="193"/>
      <c r="EL318" s="193"/>
      <c r="EM318" s="193"/>
      <c r="EN318" s="193"/>
      <c r="EO318" s="193"/>
      <c r="EP318" s="193"/>
      <c r="EQ318" s="193"/>
      <c r="ER318" s="193"/>
      <c r="ES318" s="193"/>
      <c r="ET318" s="193"/>
      <c r="EU318" s="193"/>
      <c r="EV318" s="193"/>
      <c r="EW318" s="193"/>
      <c r="EX318" s="193"/>
      <c r="EY318" s="193"/>
      <c r="EZ318" s="193"/>
      <c r="FA318" s="193"/>
      <c r="FB318" s="193"/>
      <c r="FC318" s="193"/>
      <c r="FD318" s="193"/>
      <c r="FE318" s="193"/>
      <c r="FF318" s="193"/>
      <c r="FG318" s="193"/>
      <c r="FH318" s="193"/>
      <c r="FI318" s="193"/>
      <c r="FJ318" s="193"/>
      <c r="FK318" s="193"/>
      <c r="FL318" s="193"/>
      <c r="FM318" s="193"/>
      <c r="FN318" s="193"/>
      <c r="FO318" s="193"/>
      <c r="FP318" s="193"/>
      <c r="FQ318" s="193"/>
      <c r="FR318" s="193"/>
      <c r="FS318" s="193"/>
      <c r="FT318" s="193"/>
      <c r="FU318" s="193"/>
      <c r="FV318" s="193"/>
      <c r="FW318" s="193"/>
      <c r="FX318" s="193"/>
      <c r="FY318" s="193"/>
      <c r="FZ318" s="193"/>
      <c r="GA318" s="193"/>
      <c r="GB318" s="193"/>
      <c r="GC318" s="193"/>
      <c r="GD318" s="193"/>
      <c r="GE318" s="193"/>
      <c r="GF318" s="193"/>
      <c r="GG318" s="193"/>
      <c r="GH318" s="193"/>
      <c r="GI318" s="193"/>
      <c r="GJ318" s="193"/>
      <c r="GK318" s="193"/>
      <c r="GL318" s="193"/>
      <c r="GM318" s="193"/>
      <c r="GN318" s="193"/>
      <c r="GO318" s="193"/>
      <c r="GP318" s="193"/>
      <c r="GQ318" s="193"/>
      <c r="GR318" s="193"/>
      <c r="GS318" s="193"/>
      <c r="GT318" s="193"/>
      <c r="GU318" s="193"/>
      <c r="GV318" s="193"/>
      <c r="GW318" s="193"/>
      <c r="GX318" s="193"/>
      <c r="GY318" s="193"/>
      <c r="GZ318" s="193"/>
      <c r="HA318" s="193"/>
      <c r="HB318" s="193"/>
      <c r="HC318" s="193"/>
      <c r="HD318" s="193"/>
      <c r="HE318" s="193"/>
      <c r="HF318" s="193"/>
      <c r="HG318" s="193"/>
      <c r="HH318" s="193"/>
      <c r="HI318" s="193"/>
      <c r="HJ318" s="193"/>
      <c r="HK318" s="193"/>
      <c r="HL318" s="193"/>
      <c r="HM318" s="193"/>
      <c r="HN318" s="193"/>
      <c r="HO318" s="193"/>
      <c r="HP318" s="193"/>
      <c r="HQ318" s="193"/>
      <c r="HR318" s="193"/>
      <c r="HS318" s="193"/>
      <c r="HT318" s="193"/>
    </row>
    <row r="319" spans="1:228" s="28" customFormat="1" ht="22.5" x14ac:dyDescent="0.2">
      <c r="A319" s="277"/>
      <c r="B319" s="144"/>
      <c r="C319" s="287"/>
      <c r="D319" s="11" t="s">
        <v>383</v>
      </c>
      <c r="E319" s="552"/>
      <c r="F319" s="557"/>
      <c r="G319" s="775"/>
      <c r="H319" s="794"/>
      <c r="I319" s="283"/>
      <c r="J319" s="285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  <c r="BJ319" s="193"/>
      <c r="BK319" s="193"/>
      <c r="BL319" s="193"/>
      <c r="BM319" s="193"/>
      <c r="BN319" s="193"/>
      <c r="BO319" s="193"/>
      <c r="BP319" s="193"/>
      <c r="BQ319" s="193"/>
      <c r="BR319" s="193"/>
      <c r="BS319" s="193"/>
      <c r="BT319" s="193"/>
      <c r="BU319" s="193"/>
      <c r="BV319" s="193"/>
      <c r="BW319" s="193"/>
      <c r="BX319" s="193"/>
      <c r="BY319" s="193"/>
      <c r="BZ319" s="193"/>
      <c r="CA319" s="193"/>
      <c r="CB319" s="193"/>
      <c r="CC319" s="193"/>
      <c r="CD319" s="193"/>
      <c r="CE319" s="193"/>
      <c r="CF319" s="193"/>
      <c r="CG319" s="193"/>
      <c r="CH319" s="193"/>
      <c r="CI319" s="193"/>
      <c r="CJ319" s="193"/>
      <c r="CK319" s="193"/>
      <c r="CL319" s="193"/>
      <c r="CM319" s="193"/>
      <c r="CN319" s="193"/>
      <c r="CO319" s="193"/>
      <c r="CP319" s="193"/>
      <c r="CQ319" s="193"/>
      <c r="CR319" s="193"/>
      <c r="CS319" s="193"/>
      <c r="CT319" s="193"/>
      <c r="CU319" s="193"/>
      <c r="CV319" s="193"/>
      <c r="CW319" s="193"/>
      <c r="CX319" s="193"/>
      <c r="CY319" s="193"/>
      <c r="CZ319" s="193"/>
      <c r="DA319" s="193"/>
      <c r="DB319" s="193"/>
      <c r="DC319" s="193"/>
      <c r="DD319" s="193"/>
      <c r="DE319" s="193"/>
      <c r="DF319" s="193"/>
      <c r="DG319" s="193"/>
      <c r="DH319" s="193"/>
      <c r="DI319" s="193"/>
      <c r="DJ319" s="193"/>
      <c r="DK319" s="193"/>
      <c r="DL319" s="193"/>
      <c r="DM319" s="193"/>
      <c r="DN319" s="193"/>
      <c r="DO319" s="193"/>
      <c r="DP319" s="193"/>
      <c r="DQ319" s="193"/>
      <c r="DR319" s="193"/>
      <c r="DS319" s="193"/>
      <c r="DT319" s="193"/>
      <c r="DU319" s="193"/>
      <c r="DV319" s="193"/>
      <c r="DW319" s="193"/>
      <c r="DX319" s="193"/>
      <c r="DY319" s="193"/>
      <c r="DZ319" s="193"/>
      <c r="EA319" s="193"/>
      <c r="EB319" s="193"/>
      <c r="EC319" s="193"/>
      <c r="ED319" s="193"/>
      <c r="EE319" s="193"/>
      <c r="EF319" s="193"/>
      <c r="EG319" s="193"/>
      <c r="EH319" s="193"/>
      <c r="EI319" s="193"/>
      <c r="EJ319" s="193"/>
      <c r="EK319" s="193"/>
      <c r="EL319" s="193"/>
      <c r="EM319" s="193"/>
      <c r="EN319" s="193"/>
      <c r="EO319" s="193"/>
      <c r="EP319" s="193"/>
      <c r="EQ319" s="193"/>
      <c r="ER319" s="193"/>
      <c r="ES319" s="193"/>
      <c r="ET319" s="193"/>
      <c r="EU319" s="193"/>
      <c r="EV319" s="193"/>
      <c r="EW319" s="193"/>
      <c r="EX319" s="193"/>
      <c r="EY319" s="193"/>
      <c r="EZ319" s="193"/>
      <c r="FA319" s="193"/>
      <c r="FB319" s="193"/>
      <c r="FC319" s="193"/>
      <c r="FD319" s="193"/>
      <c r="FE319" s="193"/>
      <c r="FF319" s="193"/>
      <c r="FG319" s="193"/>
      <c r="FH319" s="193"/>
      <c r="FI319" s="193"/>
      <c r="FJ319" s="193"/>
      <c r="FK319" s="193"/>
      <c r="FL319" s="193"/>
      <c r="FM319" s="193"/>
      <c r="FN319" s="193"/>
      <c r="FO319" s="193"/>
      <c r="FP319" s="193"/>
      <c r="FQ319" s="193"/>
      <c r="FR319" s="193"/>
      <c r="FS319" s="193"/>
      <c r="FT319" s="193"/>
      <c r="FU319" s="193"/>
      <c r="FV319" s="193"/>
      <c r="FW319" s="193"/>
      <c r="FX319" s="193"/>
      <c r="FY319" s="193"/>
      <c r="FZ319" s="193"/>
      <c r="GA319" s="193"/>
      <c r="GB319" s="193"/>
      <c r="GC319" s="193"/>
      <c r="GD319" s="193"/>
      <c r="GE319" s="193"/>
      <c r="GF319" s="193"/>
      <c r="GG319" s="193"/>
      <c r="GH319" s="193"/>
      <c r="GI319" s="193"/>
      <c r="GJ319" s="193"/>
      <c r="GK319" s="193"/>
      <c r="GL319" s="193"/>
      <c r="GM319" s="193"/>
      <c r="GN319" s="193"/>
      <c r="GO319" s="193"/>
      <c r="GP319" s="193"/>
      <c r="GQ319" s="193"/>
      <c r="GR319" s="193"/>
      <c r="GS319" s="193"/>
      <c r="GT319" s="193"/>
      <c r="GU319" s="193"/>
      <c r="GV319" s="193"/>
      <c r="GW319" s="193"/>
      <c r="GX319" s="193"/>
      <c r="GY319" s="193"/>
      <c r="GZ319" s="193"/>
      <c r="HA319" s="193"/>
      <c r="HB319" s="193"/>
      <c r="HC319" s="193"/>
      <c r="HD319" s="193"/>
      <c r="HE319" s="193"/>
      <c r="HF319" s="193"/>
      <c r="HG319" s="193"/>
      <c r="HH319" s="193"/>
      <c r="HI319" s="193"/>
      <c r="HJ319" s="193"/>
      <c r="HK319" s="193"/>
      <c r="HL319" s="193"/>
      <c r="HM319" s="193"/>
      <c r="HN319" s="193"/>
      <c r="HO319" s="193"/>
      <c r="HP319" s="193"/>
      <c r="HQ319" s="193"/>
      <c r="HR319" s="193"/>
      <c r="HS319" s="193"/>
      <c r="HT319" s="193"/>
    </row>
    <row r="320" spans="1:228" s="28" customFormat="1" x14ac:dyDescent="0.2">
      <c r="A320" s="277"/>
      <c r="B320" s="144"/>
      <c r="C320" s="287"/>
      <c r="D320" s="11" t="s">
        <v>384</v>
      </c>
      <c r="E320" s="552"/>
      <c r="F320" s="557"/>
      <c r="G320" s="775"/>
      <c r="H320" s="794"/>
      <c r="I320" s="283"/>
      <c r="J320" s="285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  <c r="BJ320" s="193"/>
      <c r="BK320" s="193"/>
      <c r="BL320" s="193"/>
      <c r="BM320" s="193"/>
      <c r="BN320" s="193"/>
      <c r="BO320" s="193"/>
      <c r="BP320" s="193"/>
      <c r="BQ320" s="193"/>
      <c r="BR320" s="193"/>
      <c r="BS320" s="193"/>
      <c r="BT320" s="193"/>
      <c r="BU320" s="193"/>
      <c r="BV320" s="193"/>
      <c r="BW320" s="193"/>
      <c r="BX320" s="193"/>
      <c r="BY320" s="193"/>
      <c r="BZ320" s="193"/>
      <c r="CA320" s="193"/>
      <c r="CB320" s="193"/>
      <c r="CC320" s="193"/>
      <c r="CD320" s="193"/>
      <c r="CE320" s="193"/>
      <c r="CF320" s="193"/>
      <c r="CG320" s="193"/>
      <c r="CH320" s="193"/>
      <c r="CI320" s="193"/>
      <c r="CJ320" s="193"/>
      <c r="CK320" s="193"/>
      <c r="CL320" s="193"/>
      <c r="CM320" s="193"/>
      <c r="CN320" s="193"/>
      <c r="CO320" s="193"/>
      <c r="CP320" s="193"/>
      <c r="CQ320" s="193"/>
      <c r="CR320" s="193"/>
      <c r="CS320" s="193"/>
      <c r="CT320" s="193"/>
      <c r="CU320" s="193"/>
      <c r="CV320" s="193"/>
      <c r="CW320" s="193"/>
      <c r="CX320" s="193"/>
      <c r="CY320" s="193"/>
      <c r="CZ320" s="193"/>
      <c r="DA320" s="193"/>
      <c r="DB320" s="193"/>
      <c r="DC320" s="193"/>
      <c r="DD320" s="193"/>
      <c r="DE320" s="193"/>
      <c r="DF320" s="193"/>
      <c r="DG320" s="193"/>
      <c r="DH320" s="193"/>
      <c r="DI320" s="193"/>
      <c r="DJ320" s="193"/>
      <c r="DK320" s="193"/>
      <c r="DL320" s="193"/>
      <c r="DM320" s="193"/>
      <c r="DN320" s="193"/>
      <c r="DO320" s="193"/>
      <c r="DP320" s="193"/>
      <c r="DQ320" s="193"/>
      <c r="DR320" s="193"/>
      <c r="DS320" s="193"/>
      <c r="DT320" s="193"/>
      <c r="DU320" s="193"/>
      <c r="DV320" s="193"/>
      <c r="DW320" s="193"/>
      <c r="DX320" s="193"/>
      <c r="DY320" s="193"/>
      <c r="DZ320" s="193"/>
      <c r="EA320" s="193"/>
      <c r="EB320" s="193"/>
      <c r="EC320" s="193"/>
      <c r="ED320" s="193"/>
      <c r="EE320" s="193"/>
      <c r="EF320" s="193"/>
      <c r="EG320" s="193"/>
      <c r="EH320" s="193"/>
      <c r="EI320" s="193"/>
      <c r="EJ320" s="193"/>
      <c r="EK320" s="193"/>
      <c r="EL320" s="193"/>
      <c r="EM320" s="193"/>
      <c r="EN320" s="193"/>
      <c r="EO320" s="193"/>
      <c r="EP320" s="193"/>
      <c r="EQ320" s="193"/>
      <c r="ER320" s="193"/>
      <c r="ES320" s="193"/>
      <c r="ET320" s="193"/>
      <c r="EU320" s="193"/>
      <c r="EV320" s="193"/>
      <c r="EW320" s="193"/>
      <c r="EX320" s="193"/>
      <c r="EY320" s="193"/>
      <c r="EZ320" s="193"/>
      <c r="FA320" s="193"/>
      <c r="FB320" s="193"/>
      <c r="FC320" s="193"/>
      <c r="FD320" s="193"/>
      <c r="FE320" s="193"/>
      <c r="FF320" s="193"/>
      <c r="FG320" s="193"/>
      <c r="FH320" s="193"/>
      <c r="FI320" s="193"/>
      <c r="FJ320" s="193"/>
      <c r="FK320" s="193"/>
      <c r="FL320" s="193"/>
      <c r="FM320" s="193"/>
      <c r="FN320" s="193"/>
      <c r="FO320" s="193"/>
      <c r="FP320" s="193"/>
      <c r="FQ320" s="193"/>
      <c r="FR320" s="193"/>
      <c r="FS320" s="193"/>
      <c r="FT320" s="193"/>
      <c r="FU320" s="193"/>
      <c r="FV320" s="193"/>
      <c r="FW320" s="193"/>
      <c r="FX320" s="193"/>
      <c r="FY320" s="193"/>
      <c r="FZ320" s="193"/>
      <c r="GA320" s="193"/>
      <c r="GB320" s="193"/>
      <c r="GC320" s="193"/>
      <c r="GD320" s="193"/>
      <c r="GE320" s="193"/>
      <c r="GF320" s="193"/>
      <c r="GG320" s="193"/>
      <c r="GH320" s="193"/>
      <c r="GI320" s="193"/>
      <c r="GJ320" s="193"/>
      <c r="GK320" s="193"/>
      <c r="GL320" s="193"/>
      <c r="GM320" s="193"/>
      <c r="GN320" s="193"/>
      <c r="GO320" s="193"/>
      <c r="GP320" s="193"/>
      <c r="GQ320" s="193"/>
      <c r="GR320" s="193"/>
      <c r="GS320" s="193"/>
      <c r="GT320" s="193"/>
      <c r="GU320" s="193"/>
      <c r="GV320" s="193"/>
      <c r="GW320" s="193"/>
      <c r="GX320" s="193"/>
      <c r="GY320" s="193"/>
      <c r="GZ320" s="193"/>
      <c r="HA320" s="193"/>
      <c r="HB320" s="193"/>
      <c r="HC320" s="193"/>
      <c r="HD320" s="193"/>
      <c r="HE320" s="193"/>
      <c r="HF320" s="193"/>
      <c r="HG320" s="193"/>
      <c r="HH320" s="193"/>
      <c r="HI320" s="193"/>
      <c r="HJ320" s="193"/>
      <c r="HK320" s="193"/>
      <c r="HL320" s="193"/>
      <c r="HM320" s="193"/>
      <c r="HN320" s="193"/>
      <c r="HO320" s="193"/>
      <c r="HP320" s="193"/>
      <c r="HQ320" s="193"/>
      <c r="HR320" s="193"/>
      <c r="HS320" s="193"/>
      <c r="HT320" s="193"/>
    </row>
    <row r="321" spans="1:228" s="28" customFormat="1" x14ac:dyDescent="0.2">
      <c r="A321" s="277"/>
      <c r="B321" s="144"/>
      <c r="C321" s="287"/>
      <c r="D321" s="11" t="s">
        <v>385</v>
      </c>
      <c r="E321" s="552"/>
      <c r="F321" s="557"/>
      <c r="G321" s="775"/>
      <c r="H321" s="794"/>
      <c r="I321" s="283"/>
      <c r="J321" s="285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  <c r="BJ321" s="193"/>
      <c r="BK321" s="193"/>
      <c r="BL321" s="193"/>
      <c r="BM321" s="193"/>
      <c r="BN321" s="193"/>
      <c r="BO321" s="193"/>
      <c r="BP321" s="193"/>
      <c r="BQ321" s="193"/>
      <c r="BR321" s="193"/>
      <c r="BS321" s="193"/>
      <c r="BT321" s="193"/>
      <c r="BU321" s="193"/>
      <c r="BV321" s="193"/>
      <c r="BW321" s="193"/>
      <c r="BX321" s="193"/>
      <c r="BY321" s="193"/>
      <c r="BZ321" s="193"/>
      <c r="CA321" s="193"/>
      <c r="CB321" s="193"/>
      <c r="CC321" s="193"/>
      <c r="CD321" s="193"/>
      <c r="CE321" s="193"/>
      <c r="CF321" s="193"/>
      <c r="CG321" s="193"/>
      <c r="CH321" s="193"/>
      <c r="CI321" s="193"/>
      <c r="CJ321" s="193"/>
      <c r="CK321" s="193"/>
      <c r="CL321" s="193"/>
      <c r="CM321" s="193"/>
      <c r="CN321" s="193"/>
      <c r="CO321" s="193"/>
      <c r="CP321" s="193"/>
      <c r="CQ321" s="193"/>
      <c r="CR321" s="193"/>
      <c r="CS321" s="193"/>
      <c r="CT321" s="193"/>
      <c r="CU321" s="193"/>
      <c r="CV321" s="193"/>
      <c r="CW321" s="193"/>
      <c r="CX321" s="193"/>
      <c r="CY321" s="193"/>
      <c r="CZ321" s="193"/>
      <c r="DA321" s="193"/>
      <c r="DB321" s="193"/>
      <c r="DC321" s="193"/>
      <c r="DD321" s="193"/>
      <c r="DE321" s="193"/>
      <c r="DF321" s="193"/>
      <c r="DG321" s="193"/>
      <c r="DH321" s="193"/>
      <c r="DI321" s="193"/>
      <c r="DJ321" s="193"/>
      <c r="DK321" s="193"/>
      <c r="DL321" s="193"/>
      <c r="DM321" s="193"/>
      <c r="DN321" s="193"/>
      <c r="DO321" s="193"/>
      <c r="DP321" s="193"/>
      <c r="DQ321" s="193"/>
      <c r="DR321" s="193"/>
      <c r="DS321" s="193"/>
      <c r="DT321" s="193"/>
      <c r="DU321" s="193"/>
      <c r="DV321" s="193"/>
      <c r="DW321" s="193"/>
      <c r="DX321" s="193"/>
      <c r="DY321" s="193"/>
      <c r="DZ321" s="193"/>
      <c r="EA321" s="193"/>
      <c r="EB321" s="193"/>
      <c r="EC321" s="193"/>
      <c r="ED321" s="193"/>
      <c r="EE321" s="193"/>
      <c r="EF321" s="193"/>
      <c r="EG321" s="193"/>
      <c r="EH321" s="193"/>
      <c r="EI321" s="193"/>
      <c r="EJ321" s="193"/>
      <c r="EK321" s="193"/>
      <c r="EL321" s="193"/>
      <c r="EM321" s="193"/>
      <c r="EN321" s="193"/>
      <c r="EO321" s="193"/>
      <c r="EP321" s="193"/>
      <c r="EQ321" s="193"/>
      <c r="ER321" s="193"/>
      <c r="ES321" s="193"/>
      <c r="ET321" s="193"/>
      <c r="EU321" s="193"/>
      <c r="EV321" s="193"/>
      <c r="EW321" s="193"/>
      <c r="EX321" s="193"/>
      <c r="EY321" s="193"/>
      <c r="EZ321" s="193"/>
      <c r="FA321" s="193"/>
      <c r="FB321" s="193"/>
      <c r="FC321" s="193"/>
      <c r="FD321" s="193"/>
      <c r="FE321" s="193"/>
      <c r="FF321" s="193"/>
      <c r="FG321" s="193"/>
      <c r="FH321" s="193"/>
      <c r="FI321" s="193"/>
      <c r="FJ321" s="193"/>
      <c r="FK321" s="193"/>
      <c r="FL321" s="193"/>
      <c r="FM321" s="193"/>
      <c r="FN321" s="193"/>
      <c r="FO321" s="193"/>
      <c r="FP321" s="193"/>
      <c r="FQ321" s="193"/>
      <c r="FR321" s="193"/>
      <c r="FS321" s="193"/>
      <c r="FT321" s="193"/>
      <c r="FU321" s="193"/>
      <c r="FV321" s="193"/>
      <c r="FW321" s="193"/>
      <c r="FX321" s="193"/>
      <c r="FY321" s="193"/>
      <c r="FZ321" s="193"/>
      <c r="GA321" s="193"/>
      <c r="GB321" s="193"/>
      <c r="GC321" s="193"/>
      <c r="GD321" s="193"/>
      <c r="GE321" s="193"/>
      <c r="GF321" s="193"/>
      <c r="GG321" s="193"/>
      <c r="GH321" s="193"/>
      <c r="GI321" s="193"/>
      <c r="GJ321" s="193"/>
      <c r="GK321" s="193"/>
      <c r="GL321" s="193"/>
      <c r="GM321" s="193"/>
      <c r="GN321" s="193"/>
      <c r="GO321" s="193"/>
      <c r="GP321" s="193"/>
      <c r="GQ321" s="193"/>
      <c r="GR321" s="193"/>
      <c r="GS321" s="193"/>
      <c r="GT321" s="193"/>
      <c r="GU321" s="193"/>
      <c r="GV321" s="193"/>
      <c r="GW321" s="193"/>
      <c r="GX321" s="193"/>
      <c r="GY321" s="193"/>
      <c r="GZ321" s="193"/>
      <c r="HA321" s="193"/>
      <c r="HB321" s="193"/>
      <c r="HC321" s="193"/>
      <c r="HD321" s="193"/>
      <c r="HE321" s="193"/>
      <c r="HF321" s="193"/>
      <c r="HG321" s="193"/>
      <c r="HH321" s="193"/>
      <c r="HI321" s="193"/>
      <c r="HJ321" s="193"/>
      <c r="HK321" s="193"/>
      <c r="HL321" s="193"/>
      <c r="HM321" s="193"/>
      <c r="HN321" s="193"/>
      <c r="HO321" s="193"/>
      <c r="HP321" s="193"/>
      <c r="HQ321" s="193"/>
      <c r="HR321" s="193"/>
      <c r="HS321" s="193"/>
      <c r="HT321" s="193"/>
    </row>
    <row r="322" spans="1:228" s="28" customFormat="1" x14ac:dyDescent="0.2">
      <c r="A322" s="277"/>
      <c r="B322" s="144"/>
      <c r="C322" s="287"/>
      <c r="D322" s="11" t="s">
        <v>386</v>
      </c>
      <c r="E322" s="552"/>
      <c r="F322" s="557"/>
      <c r="G322" s="775"/>
      <c r="H322" s="794"/>
      <c r="I322" s="283"/>
      <c r="J322" s="285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  <c r="BJ322" s="193"/>
      <c r="BK322" s="193"/>
      <c r="BL322" s="193"/>
      <c r="BM322" s="193"/>
      <c r="BN322" s="193"/>
      <c r="BO322" s="193"/>
      <c r="BP322" s="193"/>
      <c r="BQ322" s="193"/>
      <c r="BR322" s="193"/>
      <c r="BS322" s="193"/>
      <c r="BT322" s="193"/>
      <c r="BU322" s="193"/>
      <c r="BV322" s="193"/>
      <c r="BW322" s="193"/>
      <c r="BX322" s="193"/>
      <c r="BY322" s="193"/>
      <c r="BZ322" s="193"/>
      <c r="CA322" s="193"/>
      <c r="CB322" s="193"/>
      <c r="CC322" s="193"/>
      <c r="CD322" s="193"/>
      <c r="CE322" s="193"/>
      <c r="CF322" s="193"/>
      <c r="CG322" s="193"/>
      <c r="CH322" s="193"/>
      <c r="CI322" s="193"/>
      <c r="CJ322" s="193"/>
      <c r="CK322" s="193"/>
      <c r="CL322" s="193"/>
      <c r="CM322" s="193"/>
      <c r="CN322" s="193"/>
      <c r="CO322" s="193"/>
      <c r="CP322" s="193"/>
      <c r="CQ322" s="193"/>
      <c r="CR322" s="193"/>
      <c r="CS322" s="193"/>
      <c r="CT322" s="193"/>
      <c r="CU322" s="193"/>
      <c r="CV322" s="193"/>
      <c r="CW322" s="193"/>
      <c r="CX322" s="193"/>
      <c r="CY322" s="193"/>
      <c r="CZ322" s="193"/>
      <c r="DA322" s="193"/>
      <c r="DB322" s="193"/>
      <c r="DC322" s="193"/>
      <c r="DD322" s="193"/>
      <c r="DE322" s="193"/>
      <c r="DF322" s="193"/>
      <c r="DG322" s="193"/>
      <c r="DH322" s="193"/>
      <c r="DI322" s="193"/>
      <c r="DJ322" s="193"/>
      <c r="DK322" s="193"/>
      <c r="DL322" s="193"/>
      <c r="DM322" s="193"/>
      <c r="DN322" s="193"/>
      <c r="DO322" s="193"/>
      <c r="DP322" s="193"/>
      <c r="DQ322" s="193"/>
      <c r="DR322" s="193"/>
      <c r="DS322" s="193"/>
      <c r="DT322" s="193"/>
      <c r="DU322" s="193"/>
      <c r="DV322" s="193"/>
      <c r="DW322" s="193"/>
      <c r="DX322" s="193"/>
      <c r="DY322" s="193"/>
      <c r="DZ322" s="193"/>
      <c r="EA322" s="193"/>
      <c r="EB322" s="193"/>
      <c r="EC322" s="193"/>
      <c r="ED322" s="193"/>
      <c r="EE322" s="193"/>
      <c r="EF322" s="193"/>
      <c r="EG322" s="193"/>
      <c r="EH322" s="193"/>
      <c r="EI322" s="193"/>
      <c r="EJ322" s="193"/>
      <c r="EK322" s="193"/>
      <c r="EL322" s="193"/>
      <c r="EM322" s="193"/>
      <c r="EN322" s="193"/>
      <c r="EO322" s="193"/>
      <c r="EP322" s="193"/>
      <c r="EQ322" s="193"/>
      <c r="ER322" s="193"/>
      <c r="ES322" s="193"/>
      <c r="ET322" s="193"/>
      <c r="EU322" s="193"/>
      <c r="EV322" s="193"/>
      <c r="EW322" s="193"/>
      <c r="EX322" s="193"/>
      <c r="EY322" s="193"/>
      <c r="EZ322" s="193"/>
      <c r="FA322" s="193"/>
      <c r="FB322" s="193"/>
      <c r="FC322" s="193"/>
      <c r="FD322" s="193"/>
      <c r="FE322" s="193"/>
      <c r="FF322" s="193"/>
      <c r="FG322" s="193"/>
      <c r="FH322" s="193"/>
      <c r="FI322" s="193"/>
      <c r="FJ322" s="193"/>
      <c r="FK322" s="193"/>
      <c r="FL322" s="193"/>
      <c r="FM322" s="193"/>
      <c r="FN322" s="193"/>
      <c r="FO322" s="193"/>
      <c r="FP322" s="193"/>
      <c r="FQ322" s="193"/>
      <c r="FR322" s="193"/>
      <c r="FS322" s="193"/>
      <c r="FT322" s="193"/>
      <c r="FU322" s="193"/>
      <c r="FV322" s="193"/>
      <c r="FW322" s="193"/>
      <c r="FX322" s="193"/>
      <c r="FY322" s="193"/>
      <c r="FZ322" s="193"/>
      <c r="GA322" s="193"/>
      <c r="GB322" s="193"/>
      <c r="GC322" s="193"/>
      <c r="GD322" s="193"/>
      <c r="GE322" s="193"/>
      <c r="GF322" s="193"/>
      <c r="GG322" s="193"/>
      <c r="GH322" s="193"/>
      <c r="GI322" s="193"/>
      <c r="GJ322" s="193"/>
      <c r="GK322" s="193"/>
      <c r="GL322" s="193"/>
      <c r="GM322" s="193"/>
      <c r="GN322" s="193"/>
      <c r="GO322" s="193"/>
      <c r="GP322" s="193"/>
      <c r="GQ322" s="193"/>
      <c r="GR322" s="193"/>
      <c r="GS322" s="193"/>
      <c r="GT322" s="193"/>
      <c r="GU322" s="193"/>
      <c r="GV322" s="193"/>
      <c r="GW322" s="193"/>
      <c r="GX322" s="193"/>
      <c r="GY322" s="193"/>
      <c r="GZ322" s="193"/>
      <c r="HA322" s="193"/>
      <c r="HB322" s="193"/>
      <c r="HC322" s="193"/>
      <c r="HD322" s="193"/>
      <c r="HE322" s="193"/>
      <c r="HF322" s="193"/>
      <c r="HG322" s="193"/>
      <c r="HH322" s="193"/>
      <c r="HI322" s="193"/>
      <c r="HJ322" s="193"/>
      <c r="HK322" s="193"/>
      <c r="HL322" s="193"/>
      <c r="HM322" s="193"/>
      <c r="HN322" s="193"/>
      <c r="HO322" s="193"/>
      <c r="HP322" s="193"/>
      <c r="HQ322" s="193"/>
      <c r="HR322" s="193"/>
      <c r="HS322" s="193"/>
      <c r="HT322" s="193"/>
    </row>
    <row r="323" spans="1:228" s="28" customFormat="1" x14ac:dyDescent="0.2">
      <c r="A323" s="277"/>
      <c r="B323" s="144"/>
      <c r="C323" s="287"/>
      <c r="D323" s="11" t="s">
        <v>387</v>
      </c>
      <c r="E323" s="552"/>
      <c r="F323" s="557"/>
      <c r="G323" s="775"/>
      <c r="H323" s="794"/>
      <c r="I323" s="283"/>
      <c r="J323" s="285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  <c r="BJ323" s="193"/>
      <c r="BK323" s="193"/>
      <c r="BL323" s="193"/>
      <c r="BM323" s="193"/>
      <c r="BN323" s="193"/>
      <c r="BO323" s="193"/>
      <c r="BP323" s="193"/>
      <c r="BQ323" s="193"/>
      <c r="BR323" s="193"/>
      <c r="BS323" s="193"/>
      <c r="BT323" s="193"/>
      <c r="BU323" s="193"/>
      <c r="BV323" s="193"/>
      <c r="BW323" s="193"/>
      <c r="BX323" s="193"/>
      <c r="BY323" s="193"/>
      <c r="BZ323" s="193"/>
      <c r="CA323" s="193"/>
      <c r="CB323" s="193"/>
      <c r="CC323" s="193"/>
      <c r="CD323" s="193"/>
      <c r="CE323" s="193"/>
      <c r="CF323" s="193"/>
      <c r="CG323" s="193"/>
      <c r="CH323" s="193"/>
      <c r="CI323" s="193"/>
      <c r="CJ323" s="193"/>
      <c r="CK323" s="193"/>
      <c r="CL323" s="193"/>
      <c r="CM323" s="193"/>
      <c r="CN323" s="193"/>
      <c r="CO323" s="193"/>
      <c r="CP323" s="193"/>
      <c r="CQ323" s="193"/>
      <c r="CR323" s="193"/>
      <c r="CS323" s="193"/>
      <c r="CT323" s="193"/>
      <c r="CU323" s="193"/>
      <c r="CV323" s="193"/>
      <c r="CW323" s="193"/>
      <c r="CX323" s="193"/>
      <c r="CY323" s="193"/>
      <c r="CZ323" s="193"/>
      <c r="DA323" s="193"/>
      <c r="DB323" s="193"/>
      <c r="DC323" s="193"/>
      <c r="DD323" s="193"/>
      <c r="DE323" s="193"/>
      <c r="DF323" s="193"/>
      <c r="DG323" s="193"/>
      <c r="DH323" s="193"/>
      <c r="DI323" s="193"/>
      <c r="DJ323" s="193"/>
      <c r="DK323" s="193"/>
      <c r="DL323" s="193"/>
      <c r="DM323" s="193"/>
      <c r="DN323" s="193"/>
      <c r="DO323" s="193"/>
      <c r="DP323" s="193"/>
      <c r="DQ323" s="193"/>
      <c r="DR323" s="193"/>
      <c r="DS323" s="193"/>
      <c r="DT323" s="193"/>
      <c r="DU323" s="193"/>
      <c r="DV323" s="193"/>
      <c r="DW323" s="193"/>
      <c r="DX323" s="193"/>
      <c r="DY323" s="193"/>
      <c r="DZ323" s="193"/>
      <c r="EA323" s="193"/>
      <c r="EB323" s="193"/>
      <c r="EC323" s="193"/>
      <c r="ED323" s="193"/>
      <c r="EE323" s="193"/>
      <c r="EF323" s="193"/>
      <c r="EG323" s="193"/>
      <c r="EH323" s="193"/>
      <c r="EI323" s="193"/>
      <c r="EJ323" s="193"/>
      <c r="EK323" s="193"/>
      <c r="EL323" s="193"/>
      <c r="EM323" s="193"/>
      <c r="EN323" s="193"/>
      <c r="EO323" s="193"/>
      <c r="EP323" s="193"/>
      <c r="EQ323" s="193"/>
      <c r="ER323" s="193"/>
      <c r="ES323" s="193"/>
      <c r="ET323" s="193"/>
      <c r="EU323" s="193"/>
      <c r="EV323" s="193"/>
      <c r="EW323" s="193"/>
      <c r="EX323" s="193"/>
      <c r="EY323" s="193"/>
      <c r="EZ323" s="193"/>
      <c r="FA323" s="193"/>
      <c r="FB323" s="193"/>
      <c r="FC323" s="193"/>
      <c r="FD323" s="193"/>
      <c r="FE323" s="193"/>
      <c r="FF323" s="193"/>
      <c r="FG323" s="193"/>
      <c r="FH323" s="193"/>
      <c r="FI323" s="193"/>
      <c r="FJ323" s="193"/>
      <c r="FK323" s="193"/>
      <c r="FL323" s="193"/>
      <c r="FM323" s="193"/>
      <c r="FN323" s="193"/>
      <c r="FO323" s="193"/>
      <c r="FP323" s="193"/>
      <c r="FQ323" s="193"/>
      <c r="FR323" s="193"/>
      <c r="FS323" s="193"/>
      <c r="FT323" s="193"/>
      <c r="FU323" s="193"/>
      <c r="FV323" s="193"/>
      <c r="FW323" s="193"/>
      <c r="FX323" s="193"/>
      <c r="FY323" s="193"/>
      <c r="FZ323" s="193"/>
      <c r="GA323" s="193"/>
      <c r="GB323" s="193"/>
      <c r="GC323" s="193"/>
      <c r="GD323" s="193"/>
      <c r="GE323" s="193"/>
      <c r="GF323" s="193"/>
      <c r="GG323" s="193"/>
      <c r="GH323" s="193"/>
      <c r="GI323" s="193"/>
      <c r="GJ323" s="193"/>
      <c r="GK323" s="193"/>
      <c r="GL323" s="193"/>
      <c r="GM323" s="193"/>
      <c r="GN323" s="193"/>
      <c r="GO323" s="193"/>
      <c r="GP323" s="193"/>
      <c r="GQ323" s="193"/>
      <c r="GR323" s="193"/>
      <c r="GS323" s="193"/>
      <c r="GT323" s="193"/>
      <c r="GU323" s="193"/>
      <c r="GV323" s="193"/>
      <c r="GW323" s="193"/>
      <c r="GX323" s="193"/>
      <c r="GY323" s="193"/>
      <c r="GZ323" s="193"/>
      <c r="HA323" s="193"/>
      <c r="HB323" s="193"/>
      <c r="HC323" s="193"/>
      <c r="HD323" s="193"/>
      <c r="HE323" s="193"/>
      <c r="HF323" s="193"/>
      <c r="HG323" s="193"/>
      <c r="HH323" s="193"/>
      <c r="HI323" s="193"/>
      <c r="HJ323" s="193"/>
      <c r="HK323" s="193"/>
      <c r="HL323" s="193"/>
      <c r="HM323" s="193"/>
      <c r="HN323" s="193"/>
      <c r="HO323" s="193"/>
      <c r="HP323" s="193"/>
      <c r="HQ323" s="193"/>
      <c r="HR323" s="193"/>
      <c r="HS323" s="193"/>
      <c r="HT323" s="193"/>
    </row>
    <row r="324" spans="1:228" s="28" customFormat="1" x14ac:dyDescent="0.2">
      <c r="A324" s="277"/>
      <c r="B324" s="144"/>
      <c r="C324" s="287"/>
      <c r="D324" s="11" t="s">
        <v>399</v>
      </c>
      <c r="E324" s="552"/>
      <c r="F324" s="557"/>
      <c r="G324" s="775"/>
      <c r="H324" s="794"/>
      <c r="I324" s="283"/>
      <c r="J324" s="285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  <c r="BJ324" s="193"/>
      <c r="BK324" s="193"/>
      <c r="BL324" s="193"/>
      <c r="BM324" s="193"/>
      <c r="BN324" s="193"/>
      <c r="BO324" s="193"/>
      <c r="BP324" s="193"/>
      <c r="BQ324" s="193"/>
      <c r="BR324" s="193"/>
      <c r="BS324" s="193"/>
      <c r="BT324" s="193"/>
      <c r="BU324" s="193"/>
      <c r="BV324" s="193"/>
      <c r="BW324" s="193"/>
      <c r="BX324" s="193"/>
      <c r="BY324" s="193"/>
      <c r="BZ324" s="193"/>
      <c r="CA324" s="193"/>
      <c r="CB324" s="193"/>
      <c r="CC324" s="193"/>
      <c r="CD324" s="193"/>
      <c r="CE324" s="193"/>
      <c r="CF324" s="193"/>
      <c r="CG324" s="193"/>
      <c r="CH324" s="193"/>
      <c r="CI324" s="193"/>
      <c r="CJ324" s="193"/>
      <c r="CK324" s="193"/>
      <c r="CL324" s="193"/>
      <c r="CM324" s="193"/>
      <c r="CN324" s="193"/>
      <c r="CO324" s="193"/>
      <c r="CP324" s="193"/>
      <c r="CQ324" s="193"/>
      <c r="CR324" s="193"/>
      <c r="CS324" s="193"/>
      <c r="CT324" s="193"/>
      <c r="CU324" s="193"/>
      <c r="CV324" s="193"/>
      <c r="CW324" s="193"/>
      <c r="CX324" s="193"/>
      <c r="CY324" s="193"/>
      <c r="CZ324" s="193"/>
      <c r="DA324" s="193"/>
      <c r="DB324" s="193"/>
      <c r="DC324" s="193"/>
      <c r="DD324" s="193"/>
      <c r="DE324" s="193"/>
      <c r="DF324" s="193"/>
      <c r="DG324" s="193"/>
      <c r="DH324" s="193"/>
      <c r="DI324" s="193"/>
      <c r="DJ324" s="193"/>
      <c r="DK324" s="193"/>
      <c r="DL324" s="193"/>
      <c r="DM324" s="193"/>
      <c r="DN324" s="193"/>
      <c r="DO324" s="193"/>
      <c r="DP324" s="193"/>
      <c r="DQ324" s="193"/>
      <c r="DR324" s="193"/>
      <c r="DS324" s="193"/>
      <c r="DT324" s="193"/>
      <c r="DU324" s="193"/>
      <c r="DV324" s="193"/>
      <c r="DW324" s="193"/>
      <c r="DX324" s="193"/>
      <c r="DY324" s="193"/>
      <c r="DZ324" s="193"/>
      <c r="EA324" s="193"/>
      <c r="EB324" s="193"/>
      <c r="EC324" s="193"/>
      <c r="ED324" s="193"/>
      <c r="EE324" s="193"/>
      <c r="EF324" s="193"/>
      <c r="EG324" s="193"/>
      <c r="EH324" s="193"/>
      <c r="EI324" s="193"/>
      <c r="EJ324" s="193"/>
      <c r="EK324" s="193"/>
      <c r="EL324" s="193"/>
      <c r="EM324" s="193"/>
      <c r="EN324" s="193"/>
      <c r="EO324" s="193"/>
      <c r="EP324" s="193"/>
      <c r="EQ324" s="193"/>
      <c r="ER324" s="193"/>
      <c r="ES324" s="193"/>
      <c r="ET324" s="193"/>
      <c r="EU324" s="193"/>
      <c r="EV324" s="193"/>
      <c r="EW324" s="193"/>
      <c r="EX324" s="193"/>
      <c r="EY324" s="193"/>
      <c r="EZ324" s="193"/>
      <c r="FA324" s="193"/>
      <c r="FB324" s="193"/>
      <c r="FC324" s="193"/>
      <c r="FD324" s="193"/>
      <c r="FE324" s="193"/>
      <c r="FF324" s="193"/>
      <c r="FG324" s="193"/>
      <c r="FH324" s="193"/>
      <c r="FI324" s="193"/>
      <c r="FJ324" s="193"/>
      <c r="FK324" s="193"/>
      <c r="FL324" s="193"/>
      <c r="FM324" s="193"/>
      <c r="FN324" s="193"/>
      <c r="FO324" s="193"/>
      <c r="FP324" s="193"/>
      <c r="FQ324" s="193"/>
      <c r="FR324" s="193"/>
      <c r="FS324" s="193"/>
      <c r="FT324" s="193"/>
      <c r="FU324" s="193"/>
      <c r="FV324" s="193"/>
      <c r="FW324" s="193"/>
      <c r="FX324" s="193"/>
      <c r="FY324" s="193"/>
      <c r="FZ324" s="193"/>
      <c r="GA324" s="193"/>
      <c r="GB324" s="193"/>
      <c r="GC324" s="193"/>
      <c r="GD324" s="193"/>
      <c r="GE324" s="193"/>
      <c r="GF324" s="193"/>
      <c r="GG324" s="193"/>
      <c r="GH324" s="193"/>
      <c r="GI324" s="193"/>
      <c r="GJ324" s="193"/>
      <c r="GK324" s="193"/>
      <c r="GL324" s="193"/>
      <c r="GM324" s="193"/>
      <c r="GN324" s="193"/>
      <c r="GO324" s="193"/>
      <c r="GP324" s="193"/>
      <c r="GQ324" s="193"/>
      <c r="GR324" s="193"/>
      <c r="GS324" s="193"/>
      <c r="GT324" s="193"/>
      <c r="GU324" s="193"/>
      <c r="GV324" s="193"/>
      <c r="GW324" s="193"/>
      <c r="GX324" s="193"/>
      <c r="GY324" s="193"/>
      <c r="GZ324" s="193"/>
      <c r="HA324" s="193"/>
      <c r="HB324" s="193"/>
      <c r="HC324" s="193"/>
      <c r="HD324" s="193"/>
      <c r="HE324" s="193"/>
      <c r="HF324" s="193"/>
      <c r="HG324" s="193"/>
      <c r="HH324" s="193"/>
      <c r="HI324" s="193"/>
      <c r="HJ324" s="193"/>
      <c r="HK324" s="193"/>
      <c r="HL324" s="193"/>
      <c r="HM324" s="193"/>
      <c r="HN324" s="193"/>
      <c r="HO324" s="193"/>
      <c r="HP324" s="193"/>
      <c r="HQ324" s="193"/>
      <c r="HR324" s="193"/>
      <c r="HS324" s="193"/>
      <c r="HT324" s="193"/>
    </row>
    <row r="325" spans="1:228" s="28" customFormat="1" x14ac:dyDescent="0.2">
      <c r="A325" s="277"/>
      <c r="B325" s="144"/>
      <c r="C325" s="287"/>
      <c r="D325" s="11"/>
      <c r="E325" s="552"/>
      <c r="F325" s="557"/>
      <c r="G325" s="775"/>
      <c r="H325" s="794"/>
      <c r="I325" s="283"/>
      <c r="J325" s="285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  <c r="BJ325" s="193"/>
      <c r="BK325" s="193"/>
      <c r="BL325" s="193"/>
      <c r="BM325" s="193"/>
      <c r="BN325" s="193"/>
      <c r="BO325" s="193"/>
      <c r="BP325" s="193"/>
      <c r="BQ325" s="193"/>
      <c r="BR325" s="193"/>
      <c r="BS325" s="193"/>
      <c r="BT325" s="193"/>
      <c r="BU325" s="193"/>
      <c r="BV325" s="193"/>
      <c r="BW325" s="193"/>
      <c r="BX325" s="193"/>
      <c r="BY325" s="193"/>
      <c r="BZ325" s="193"/>
      <c r="CA325" s="193"/>
      <c r="CB325" s="193"/>
      <c r="CC325" s="193"/>
      <c r="CD325" s="193"/>
      <c r="CE325" s="193"/>
      <c r="CF325" s="193"/>
      <c r="CG325" s="193"/>
      <c r="CH325" s="193"/>
      <c r="CI325" s="193"/>
      <c r="CJ325" s="193"/>
      <c r="CK325" s="193"/>
      <c r="CL325" s="193"/>
      <c r="CM325" s="193"/>
      <c r="CN325" s="193"/>
      <c r="CO325" s="193"/>
      <c r="CP325" s="193"/>
      <c r="CQ325" s="193"/>
      <c r="CR325" s="193"/>
      <c r="CS325" s="193"/>
      <c r="CT325" s="193"/>
      <c r="CU325" s="193"/>
      <c r="CV325" s="193"/>
      <c r="CW325" s="193"/>
      <c r="CX325" s="193"/>
      <c r="CY325" s="193"/>
      <c r="CZ325" s="193"/>
      <c r="DA325" s="193"/>
      <c r="DB325" s="193"/>
      <c r="DC325" s="193"/>
      <c r="DD325" s="193"/>
      <c r="DE325" s="193"/>
      <c r="DF325" s="193"/>
      <c r="DG325" s="193"/>
      <c r="DH325" s="193"/>
      <c r="DI325" s="193"/>
      <c r="DJ325" s="193"/>
      <c r="DK325" s="193"/>
      <c r="DL325" s="193"/>
      <c r="DM325" s="193"/>
      <c r="DN325" s="193"/>
      <c r="DO325" s="193"/>
      <c r="DP325" s="193"/>
      <c r="DQ325" s="193"/>
      <c r="DR325" s="193"/>
      <c r="DS325" s="193"/>
      <c r="DT325" s="193"/>
      <c r="DU325" s="193"/>
      <c r="DV325" s="193"/>
      <c r="DW325" s="193"/>
      <c r="DX325" s="193"/>
      <c r="DY325" s="193"/>
      <c r="DZ325" s="193"/>
      <c r="EA325" s="193"/>
      <c r="EB325" s="193"/>
      <c r="EC325" s="193"/>
      <c r="ED325" s="193"/>
      <c r="EE325" s="193"/>
      <c r="EF325" s="193"/>
      <c r="EG325" s="193"/>
      <c r="EH325" s="193"/>
      <c r="EI325" s="193"/>
      <c r="EJ325" s="193"/>
      <c r="EK325" s="193"/>
      <c r="EL325" s="193"/>
      <c r="EM325" s="193"/>
      <c r="EN325" s="193"/>
      <c r="EO325" s="193"/>
      <c r="EP325" s="193"/>
      <c r="EQ325" s="193"/>
      <c r="ER325" s="193"/>
      <c r="ES325" s="193"/>
      <c r="ET325" s="193"/>
      <c r="EU325" s="193"/>
      <c r="EV325" s="193"/>
      <c r="EW325" s="193"/>
      <c r="EX325" s="193"/>
      <c r="EY325" s="193"/>
      <c r="EZ325" s="193"/>
      <c r="FA325" s="193"/>
      <c r="FB325" s="193"/>
      <c r="FC325" s="193"/>
      <c r="FD325" s="193"/>
      <c r="FE325" s="193"/>
      <c r="FF325" s="193"/>
      <c r="FG325" s="193"/>
      <c r="FH325" s="193"/>
      <c r="FI325" s="193"/>
      <c r="FJ325" s="193"/>
      <c r="FK325" s="193"/>
      <c r="FL325" s="193"/>
      <c r="FM325" s="193"/>
      <c r="FN325" s="193"/>
      <c r="FO325" s="193"/>
      <c r="FP325" s="193"/>
      <c r="FQ325" s="193"/>
      <c r="FR325" s="193"/>
      <c r="FS325" s="193"/>
      <c r="FT325" s="193"/>
      <c r="FU325" s="193"/>
      <c r="FV325" s="193"/>
      <c r="FW325" s="193"/>
      <c r="FX325" s="193"/>
      <c r="FY325" s="193"/>
      <c r="FZ325" s="193"/>
      <c r="GA325" s="193"/>
      <c r="GB325" s="193"/>
      <c r="GC325" s="193"/>
      <c r="GD325" s="193"/>
      <c r="GE325" s="193"/>
      <c r="GF325" s="193"/>
      <c r="GG325" s="193"/>
      <c r="GH325" s="193"/>
      <c r="GI325" s="193"/>
      <c r="GJ325" s="193"/>
      <c r="GK325" s="193"/>
      <c r="GL325" s="193"/>
      <c r="GM325" s="193"/>
      <c r="GN325" s="193"/>
      <c r="GO325" s="193"/>
      <c r="GP325" s="193"/>
      <c r="GQ325" s="193"/>
      <c r="GR325" s="193"/>
      <c r="GS325" s="193"/>
      <c r="GT325" s="193"/>
      <c r="GU325" s="193"/>
      <c r="GV325" s="193"/>
      <c r="GW325" s="193"/>
      <c r="GX325" s="193"/>
      <c r="GY325" s="193"/>
      <c r="GZ325" s="193"/>
      <c r="HA325" s="193"/>
      <c r="HB325" s="193"/>
      <c r="HC325" s="193"/>
      <c r="HD325" s="193"/>
      <c r="HE325" s="193"/>
      <c r="HF325" s="193"/>
      <c r="HG325" s="193"/>
      <c r="HH325" s="193"/>
      <c r="HI325" s="193"/>
      <c r="HJ325" s="193"/>
      <c r="HK325" s="193"/>
      <c r="HL325" s="193"/>
      <c r="HM325" s="193"/>
      <c r="HN325" s="193"/>
      <c r="HO325" s="193"/>
      <c r="HP325" s="193"/>
      <c r="HQ325" s="193"/>
      <c r="HR325" s="193"/>
      <c r="HS325" s="193"/>
      <c r="HT325" s="193"/>
    </row>
    <row r="326" spans="1:228" s="28" customFormat="1" x14ac:dyDescent="0.2">
      <c r="A326" s="567" t="s">
        <v>208</v>
      </c>
      <c r="B326" s="567" t="s">
        <v>203</v>
      </c>
      <c r="C326" s="567" t="s">
        <v>453</v>
      </c>
      <c r="D326" s="567" t="s">
        <v>452</v>
      </c>
      <c r="E326" s="716">
        <v>17</v>
      </c>
      <c r="F326" s="568" t="s">
        <v>193</v>
      </c>
      <c r="G326" s="775"/>
      <c r="H326" s="794"/>
      <c r="I326" s="791">
        <f>IF(ISBLANK(E326),"",G326+H326)</f>
        <v>0</v>
      </c>
      <c r="J326" s="792">
        <f>IF(ISBLANK(E326),"",E326*I326)</f>
        <v>0</v>
      </c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  <c r="BJ326" s="193"/>
      <c r="BK326" s="193"/>
      <c r="BL326" s="193"/>
      <c r="BM326" s="193"/>
      <c r="BN326" s="193"/>
      <c r="BO326" s="193"/>
      <c r="BP326" s="193"/>
      <c r="BQ326" s="193"/>
      <c r="BR326" s="193"/>
      <c r="BS326" s="193"/>
      <c r="BT326" s="193"/>
      <c r="BU326" s="193"/>
      <c r="BV326" s="193"/>
      <c r="BW326" s="193"/>
      <c r="BX326" s="193"/>
      <c r="BY326" s="193"/>
      <c r="BZ326" s="193"/>
      <c r="CA326" s="193"/>
      <c r="CB326" s="193"/>
      <c r="CC326" s="193"/>
      <c r="CD326" s="193"/>
      <c r="CE326" s="193"/>
      <c r="CF326" s="193"/>
      <c r="CG326" s="193"/>
      <c r="CH326" s="193"/>
      <c r="CI326" s="193"/>
      <c r="CJ326" s="193"/>
      <c r="CK326" s="193"/>
      <c r="CL326" s="193"/>
      <c r="CM326" s="193"/>
      <c r="CN326" s="193"/>
      <c r="CO326" s="193"/>
      <c r="CP326" s="193"/>
      <c r="CQ326" s="193"/>
      <c r="CR326" s="193"/>
      <c r="CS326" s="193"/>
      <c r="CT326" s="193"/>
      <c r="CU326" s="193"/>
      <c r="CV326" s="193"/>
      <c r="CW326" s="193"/>
      <c r="CX326" s="193"/>
      <c r="CY326" s="193"/>
      <c r="CZ326" s="193"/>
      <c r="DA326" s="193"/>
      <c r="DB326" s="193"/>
      <c r="DC326" s="193"/>
      <c r="DD326" s="193"/>
      <c r="DE326" s="193"/>
      <c r="DF326" s="193"/>
      <c r="DG326" s="193"/>
      <c r="DH326" s="193"/>
      <c r="DI326" s="193"/>
      <c r="DJ326" s="193"/>
      <c r="DK326" s="193"/>
      <c r="DL326" s="193"/>
      <c r="DM326" s="193"/>
      <c r="DN326" s="193"/>
      <c r="DO326" s="193"/>
      <c r="DP326" s="193"/>
      <c r="DQ326" s="193"/>
      <c r="DR326" s="193"/>
      <c r="DS326" s="193"/>
      <c r="DT326" s="193"/>
      <c r="DU326" s="193"/>
      <c r="DV326" s="193"/>
      <c r="DW326" s="193"/>
      <c r="DX326" s="193"/>
      <c r="DY326" s="193"/>
      <c r="DZ326" s="193"/>
      <c r="EA326" s="193"/>
      <c r="EB326" s="193"/>
      <c r="EC326" s="193"/>
      <c r="ED326" s="193"/>
      <c r="EE326" s="193"/>
      <c r="EF326" s="193"/>
      <c r="EG326" s="193"/>
      <c r="EH326" s="193"/>
      <c r="EI326" s="193"/>
      <c r="EJ326" s="193"/>
      <c r="EK326" s="193"/>
      <c r="EL326" s="193"/>
      <c r="EM326" s="193"/>
      <c r="EN326" s="193"/>
      <c r="EO326" s="193"/>
      <c r="EP326" s="193"/>
      <c r="EQ326" s="193"/>
      <c r="ER326" s="193"/>
      <c r="ES326" s="193"/>
      <c r="ET326" s="193"/>
      <c r="EU326" s="193"/>
      <c r="EV326" s="193"/>
      <c r="EW326" s="193"/>
      <c r="EX326" s="193"/>
      <c r="EY326" s="193"/>
      <c r="EZ326" s="193"/>
      <c r="FA326" s="193"/>
      <c r="FB326" s="193"/>
      <c r="FC326" s="193"/>
      <c r="FD326" s="193"/>
      <c r="FE326" s="193"/>
      <c r="FF326" s="193"/>
      <c r="FG326" s="193"/>
      <c r="FH326" s="193"/>
      <c r="FI326" s="193"/>
      <c r="FJ326" s="193"/>
      <c r="FK326" s="193"/>
      <c r="FL326" s="193"/>
      <c r="FM326" s="193"/>
      <c r="FN326" s="193"/>
      <c r="FO326" s="193"/>
      <c r="FP326" s="193"/>
      <c r="FQ326" s="193"/>
      <c r="FR326" s="193"/>
      <c r="FS326" s="193"/>
      <c r="FT326" s="193"/>
      <c r="FU326" s="193"/>
      <c r="FV326" s="193"/>
      <c r="FW326" s="193"/>
      <c r="FX326" s="193"/>
      <c r="FY326" s="193"/>
      <c r="FZ326" s="193"/>
      <c r="GA326" s="193"/>
      <c r="GB326" s="193"/>
      <c r="GC326" s="193"/>
      <c r="GD326" s="193"/>
      <c r="GE326" s="193"/>
      <c r="GF326" s="193"/>
      <c r="GG326" s="193"/>
      <c r="GH326" s="193"/>
      <c r="GI326" s="193"/>
      <c r="GJ326" s="193"/>
      <c r="GK326" s="193"/>
      <c r="GL326" s="193"/>
      <c r="GM326" s="193"/>
      <c r="GN326" s="193"/>
      <c r="GO326" s="193"/>
      <c r="GP326" s="193"/>
      <c r="GQ326" s="193"/>
      <c r="GR326" s="193"/>
      <c r="GS326" s="193"/>
      <c r="GT326" s="193"/>
      <c r="GU326" s="193"/>
      <c r="GV326" s="193"/>
      <c r="GW326" s="193"/>
      <c r="GX326" s="193"/>
      <c r="GY326" s="193"/>
      <c r="GZ326" s="193"/>
      <c r="HA326" s="193"/>
      <c r="HB326" s="193"/>
      <c r="HC326" s="193"/>
      <c r="HD326" s="193"/>
      <c r="HE326" s="193"/>
      <c r="HF326" s="193"/>
      <c r="HG326" s="193"/>
      <c r="HH326" s="193"/>
      <c r="HI326" s="193"/>
      <c r="HJ326" s="193"/>
      <c r="HK326" s="193"/>
      <c r="HL326" s="193"/>
      <c r="HM326" s="193"/>
      <c r="HN326" s="193"/>
      <c r="HO326" s="193"/>
      <c r="HP326" s="193"/>
      <c r="HQ326" s="193"/>
      <c r="HR326" s="193"/>
      <c r="HS326" s="193"/>
      <c r="HT326" s="193"/>
    </row>
    <row r="327" spans="1:228" s="28" customFormat="1" ht="22.5" x14ac:dyDescent="0.2">
      <c r="A327" s="567"/>
      <c r="B327" s="567"/>
      <c r="C327" s="567"/>
      <c r="D327" s="566" t="s">
        <v>457</v>
      </c>
      <c r="E327" s="567"/>
      <c r="F327" s="568"/>
      <c r="G327" s="418"/>
      <c r="H327" s="361"/>
      <c r="I327" s="283"/>
      <c r="J327" s="285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  <c r="BJ327" s="193"/>
      <c r="BK327" s="193"/>
      <c r="BL327" s="193"/>
      <c r="BM327" s="193"/>
      <c r="BN327" s="193"/>
      <c r="BO327" s="193"/>
      <c r="BP327" s="193"/>
      <c r="BQ327" s="193"/>
      <c r="BR327" s="193"/>
      <c r="BS327" s="193"/>
      <c r="BT327" s="193"/>
      <c r="BU327" s="193"/>
      <c r="BV327" s="193"/>
      <c r="BW327" s="193"/>
      <c r="BX327" s="193"/>
      <c r="BY327" s="193"/>
      <c r="BZ327" s="193"/>
      <c r="CA327" s="193"/>
      <c r="CB327" s="193"/>
      <c r="CC327" s="193"/>
      <c r="CD327" s="193"/>
      <c r="CE327" s="193"/>
      <c r="CF327" s="193"/>
      <c r="CG327" s="193"/>
      <c r="CH327" s="193"/>
      <c r="CI327" s="193"/>
      <c r="CJ327" s="193"/>
      <c r="CK327" s="193"/>
      <c r="CL327" s="193"/>
      <c r="CM327" s="193"/>
      <c r="CN327" s="193"/>
      <c r="CO327" s="193"/>
      <c r="CP327" s="193"/>
      <c r="CQ327" s="193"/>
      <c r="CR327" s="193"/>
      <c r="CS327" s="193"/>
      <c r="CT327" s="193"/>
      <c r="CU327" s="193"/>
      <c r="CV327" s="193"/>
      <c r="CW327" s="193"/>
      <c r="CX327" s="193"/>
      <c r="CY327" s="193"/>
      <c r="CZ327" s="193"/>
      <c r="DA327" s="193"/>
      <c r="DB327" s="193"/>
      <c r="DC327" s="193"/>
      <c r="DD327" s="193"/>
      <c r="DE327" s="193"/>
      <c r="DF327" s="193"/>
      <c r="DG327" s="193"/>
      <c r="DH327" s="193"/>
      <c r="DI327" s="193"/>
      <c r="DJ327" s="193"/>
      <c r="DK327" s="193"/>
      <c r="DL327" s="193"/>
      <c r="DM327" s="193"/>
      <c r="DN327" s="193"/>
      <c r="DO327" s="193"/>
      <c r="DP327" s="193"/>
      <c r="DQ327" s="193"/>
      <c r="DR327" s="193"/>
      <c r="DS327" s="193"/>
      <c r="DT327" s="193"/>
      <c r="DU327" s="193"/>
      <c r="DV327" s="193"/>
      <c r="DW327" s="193"/>
      <c r="DX327" s="193"/>
      <c r="DY327" s="193"/>
      <c r="DZ327" s="193"/>
      <c r="EA327" s="193"/>
      <c r="EB327" s="193"/>
      <c r="EC327" s="193"/>
      <c r="ED327" s="193"/>
      <c r="EE327" s="193"/>
      <c r="EF327" s="193"/>
      <c r="EG327" s="193"/>
      <c r="EH327" s="193"/>
      <c r="EI327" s="193"/>
      <c r="EJ327" s="193"/>
      <c r="EK327" s="193"/>
      <c r="EL327" s="193"/>
      <c r="EM327" s="193"/>
      <c r="EN327" s="193"/>
      <c r="EO327" s="193"/>
      <c r="EP327" s="193"/>
      <c r="EQ327" s="193"/>
      <c r="ER327" s="193"/>
      <c r="ES327" s="193"/>
      <c r="ET327" s="193"/>
      <c r="EU327" s="193"/>
      <c r="EV327" s="193"/>
      <c r="EW327" s="193"/>
      <c r="EX327" s="193"/>
      <c r="EY327" s="193"/>
      <c r="EZ327" s="193"/>
      <c r="FA327" s="193"/>
      <c r="FB327" s="193"/>
      <c r="FC327" s="193"/>
      <c r="FD327" s="193"/>
      <c r="FE327" s="193"/>
      <c r="FF327" s="193"/>
      <c r="FG327" s="193"/>
      <c r="FH327" s="193"/>
      <c r="FI327" s="193"/>
      <c r="FJ327" s="193"/>
      <c r="FK327" s="193"/>
      <c r="FL327" s="193"/>
      <c r="FM327" s="193"/>
      <c r="FN327" s="193"/>
      <c r="FO327" s="193"/>
      <c r="FP327" s="193"/>
      <c r="FQ327" s="193"/>
      <c r="FR327" s="193"/>
      <c r="FS327" s="193"/>
      <c r="FT327" s="193"/>
      <c r="FU327" s="193"/>
      <c r="FV327" s="193"/>
      <c r="FW327" s="193"/>
      <c r="FX327" s="193"/>
      <c r="FY327" s="193"/>
      <c r="FZ327" s="193"/>
      <c r="GA327" s="193"/>
      <c r="GB327" s="193"/>
      <c r="GC327" s="193"/>
      <c r="GD327" s="193"/>
      <c r="GE327" s="193"/>
      <c r="GF327" s="193"/>
      <c r="GG327" s="193"/>
      <c r="GH327" s="193"/>
      <c r="GI327" s="193"/>
      <c r="GJ327" s="193"/>
      <c r="GK327" s="193"/>
      <c r="GL327" s="193"/>
      <c r="GM327" s="193"/>
      <c r="GN327" s="193"/>
      <c r="GO327" s="193"/>
      <c r="GP327" s="193"/>
      <c r="GQ327" s="193"/>
      <c r="GR327" s="193"/>
      <c r="GS327" s="193"/>
      <c r="GT327" s="193"/>
      <c r="GU327" s="193"/>
      <c r="GV327" s="193"/>
      <c r="GW327" s="193"/>
      <c r="GX327" s="193"/>
      <c r="GY327" s="193"/>
      <c r="GZ327" s="193"/>
      <c r="HA327" s="193"/>
      <c r="HB327" s="193"/>
      <c r="HC327" s="193"/>
      <c r="HD327" s="193"/>
      <c r="HE327" s="193"/>
      <c r="HF327" s="193"/>
      <c r="HG327" s="193"/>
      <c r="HH327" s="193"/>
      <c r="HI327" s="193"/>
      <c r="HJ327" s="193"/>
      <c r="HK327" s="193"/>
      <c r="HL327" s="193"/>
      <c r="HM327" s="193"/>
      <c r="HN327" s="193"/>
      <c r="HO327" s="193"/>
      <c r="HP327" s="193"/>
      <c r="HQ327" s="193"/>
      <c r="HR327" s="193"/>
      <c r="HS327" s="193"/>
      <c r="HT327" s="193"/>
    </row>
    <row r="328" spans="1:228" s="28" customFormat="1" x14ac:dyDescent="0.2">
      <c r="A328" s="277"/>
      <c r="B328" s="144"/>
      <c r="C328" s="287"/>
      <c r="D328" s="566" t="s">
        <v>454</v>
      </c>
      <c r="E328" s="552"/>
      <c r="F328" s="557"/>
      <c r="G328" s="418"/>
      <c r="H328" s="361"/>
      <c r="I328" s="283"/>
      <c r="J328" s="285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  <c r="BJ328" s="193"/>
      <c r="BK328" s="193"/>
      <c r="BL328" s="193"/>
      <c r="BM328" s="193"/>
      <c r="BN328" s="193"/>
      <c r="BO328" s="193"/>
      <c r="BP328" s="193"/>
      <c r="BQ328" s="193"/>
      <c r="BR328" s="193"/>
      <c r="BS328" s="193"/>
      <c r="BT328" s="193"/>
      <c r="BU328" s="193"/>
      <c r="BV328" s="193"/>
      <c r="BW328" s="193"/>
      <c r="BX328" s="193"/>
      <c r="BY328" s="193"/>
      <c r="BZ328" s="193"/>
      <c r="CA328" s="193"/>
      <c r="CB328" s="193"/>
      <c r="CC328" s="193"/>
      <c r="CD328" s="193"/>
      <c r="CE328" s="193"/>
      <c r="CF328" s="193"/>
      <c r="CG328" s="193"/>
      <c r="CH328" s="193"/>
      <c r="CI328" s="193"/>
      <c r="CJ328" s="193"/>
      <c r="CK328" s="193"/>
      <c r="CL328" s="193"/>
      <c r="CM328" s="193"/>
      <c r="CN328" s="193"/>
      <c r="CO328" s="193"/>
      <c r="CP328" s="193"/>
      <c r="CQ328" s="193"/>
      <c r="CR328" s="193"/>
      <c r="CS328" s="193"/>
      <c r="CT328" s="193"/>
      <c r="CU328" s="193"/>
      <c r="CV328" s="193"/>
      <c r="CW328" s="193"/>
      <c r="CX328" s="193"/>
      <c r="CY328" s="193"/>
      <c r="CZ328" s="193"/>
      <c r="DA328" s="193"/>
      <c r="DB328" s="193"/>
      <c r="DC328" s="193"/>
      <c r="DD328" s="193"/>
      <c r="DE328" s="193"/>
      <c r="DF328" s="193"/>
      <c r="DG328" s="193"/>
      <c r="DH328" s="193"/>
      <c r="DI328" s="193"/>
      <c r="DJ328" s="193"/>
      <c r="DK328" s="193"/>
      <c r="DL328" s="193"/>
      <c r="DM328" s="193"/>
      <c r="DN328" s="193"/>
      <c r="DO328" s="193"/>
      <c r="DP328" s="193"/>
      <c r="DQ328" s="193"/>
      <c r="DR328" s="193"/>
      <c r="DS328" s="193"/>
      <c r="DT328" s="193"/>
      <c r="DU328" s="193"/>
      <c r="DV328" s="193"/>
      <c r="DW328" s="193"/>
      <c r="DX328" s="193"/>
      <c r="DY328" s="193"/>
      <c r="DZ328" s="193"/>
      <c r="EA328" s="193"/>
      <c r="EB328" s="193"/>
      <c r="EC328" s="193"/>
      <c r="ED328" s="193"/>
      <c r="EE328" s="193"/>
      <c r="EF328" s="193"/>
      <c r="EG328" s="193"/>
      <c r="EH328" s="193"/>
      <c r="EI328" s="193"/>
      <c r="EJ328" s="193"/>
      <c r="EK328" s="193"/>
      <c r="EL328" s="193"/>
      <c r="EM328" s="193"/>
      <c r="EN328" s="193"/>
      <c r="EO328" s="193"/>
      <c r="EP328" s="193"/>
      <c r="EQ328" s="193"/>
      <c r="ER328" s="193"/>
      <c r="ES328" s="193"/>
      <c r="ET328" s="193"/>
      <c r="EU328" s="193"/>
      <c r="EV328" s="193"/>
      <c r="EW328" s="193"/>
      <c r="EX328" s="193"/>
      <c r="EY328" s="193"/>
      <c r="EZ328" s="193"/>
      <c r="FA328" s="193"/>
      <c r="FB328" s="193"/>
      <c r="FC328" s="193"/>
      <c r="FD328" s="193"/>
      <c r="FE328" s="193"/>
      <c r="FF328" s="193"/>
      <c r="FG328" s="193"/>
      <c r="FH328" s="193"/>
      <c r="FI328" s="193"/>
      <c r="FJ328" s="193"/>
      <c r="FK328" s="193"/>
      <c r="FL328" s="193"/>
      <c r="FM328" s="193"/>
      <c r="FN328" s="193"/>
      <c r="FO328" s="193"/>
      <c r="FP328" s="193"/>
      <c r="FQ328" s="193"/>
      <c r="FR328" s="193"/>
      <c r="FS328" s="193"/>
      <c r="FT328" s="193"/>
      <c r="FU328" s="193"/>
      <c r="FV328" s="193"/>
      <c r="FW328" s="193"/>
      <c r="FX328" s="193"/>
      <c r="FY328" s="193"/>
      <c r="FZ328" s="193"/>
      <c r="GA328" s="193"/>
      <c r="GB328" s="193"/>
      <c r="GC328" s="193"/>
      <c r="GD328" s="193"/>
      <c r="GE328" s="193"/>
      <c r="GF328" s="193"/>
      <c r="GG328" s="193"/>
      <c r="GH328" s="193"/>
      <c r="GI328" s="193"/>
      <c r="GJ328" s="193"/>
      <c r="GK328" s="193"/>
      <c r="GL328" s="193"/>
      <c r="GM328" s="193"/>
      <c r="GN328" s="193"/>
      <c r="GO328" s="193"/>
      <c r="GP328" s="193"/>
      <c r="GQ328" s="193"/>
      <c r="GR328" s="193"/>
      <c r="GS328" s="193"/>
      <c r="GT328" s="193"/>
      <c r="GU328" s="193"/>
      <c r="GV328" s="193"/>
      <c r="GW328" s="193"/>
      <c r="GX328" s="193"/>
      <c r="GY328" s="193"/>
      <c r="GZ328" s="193"/>
      <c r="HA328" s="193"/>
      <c r="HB328" s="193"/>
      <c r="HC328" s="193"/>
      <c r="HD328" s="193"/>
      <c r="HE328" s="193"/>
      <c r="HF328" s="193"/>
      <c r="HG328" s="193"/>
      <c r="HH328" s="193"/>
      <c r="HI328" s="193"/>
      <c r="HJ328" s="193"/>
      <c r="HK328" s="193"/>
      <c r="HL328" s="193"/>
      <c r="HM328" s="193"/>
      <c r="HN328" s="193"/>
      <c r="HO328" s="193"/>
      <c r="HP328" s="193"/>
      <c r="HQ328" s="193"/>
      <c r="HR328" s="193"/>
      <c r="HS328" s="193"/>
      <c r="HT328" s="193"/>
    </row>
    <row r="329" spans="1:228" s="28" customFormat="1" x14ac:dyDescent="0.2">
      <c r="A329" s="277"/>
      <c r="B329" s="144"/>
      <c r="C329" s="287"/>
      <c r="D329" s="566" t="s">
        <v>455</v>
      </c>
      <c r="E329" s="552"/>
      <c r="F329" s="557"/>
      <c r="G329" s="418"/>
      <c r="H329" s="361"/>
      <c r="I329" s="283"/>
      <c r="J329" s="285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  <c r="BJ329" s="193"/>
      <c r="BK329" s="193"/>
      <c r="BL329" s="193"/>
      <c r="BM329" s="193"/>
      <c r="BN329" s="193"/>
      <c r="BO329" s="193"/>
      <c r="BP329" s="193"/>
      <c r="BQ329" s="193"/>
      <c r="BR329" s="193"/>
      <c r="BS329" s="193"/>
      <c r="BT329" s="193"/>
      <c r="BU329" s="193"/>
      <c r="BV329" s="193"/>
      <c r="BW329" s="193"/>
      <c r="BX329" s="193"/>
      <c r="BY329" s="193"/>
      <c r="BZ329" s="193"/>
      <c r="CA329" s="193"/>
      <c r="CB329" s="193"/>
      <c r="CC329" s="193"/>
      <c r="CD329" s="193"/>
      <c r="CE329" s="193"/>
      <c r="CF329" s="193"/>
      <c r="CG329" s="193"/>
      <c r="CH329" s="193"/>
      <c r="CI329" s="193"/>
      <c r="CJ329" s="193"/>
      <c r="CK329" s="193"/>
      <c r="CL329" s="193"/>
      <c r="CM329" s="193"/>
      <c r="CN329" s="193"/>
      <c r="CO329" s="193"/>
      <c r="CP329" s="193"/>
      <c r="CQ329" s="193"/>
      <c r="CR329" s="193"/>
      <c r="CS329" s="193"/>
      <c r="CT329" s="193"/>
      <c r="CU329" s="193"/>
      <c r="CV329" s="193"/>
      <c r="CW329" s="193"/>
      <c r="CX329" s="193"/>
      <c r="CY329" s="193"/>
      <c r="CZ329" s="193"/>
      <c r="DA329" s="193"/>
      <c r="DB329" s="193"/>
      <c r="DC329" s="193"/>
      <c r="DD329" s="193"/>
      <c r="DE329" s="193"/>
      <c r="DF329" s="193"/>
      <c r="DG329" s="193"/>
      <c r="DH329" s="193"/>
      <c r="DI329" s="193"/>
      <c r="DJ329" s="193"/>
      <c r="DK329" s="193"/>
      <c r="DL329" s="193"/>
      <c r="DM329" s="193"/>
      <c r="DN329" s="193"/>
      <c r="DO329" s="193"/>
      <c r="DP329" s="193"/>
      <c r="DQ329" s="193"/>
      <c r="DR329" s="193"/>
      <c r="DS329" s="193"/>
      <c r="DT329" s="193"/>
      <c r="DU329" s="193"/>
      <c r="DV329" s="193"/>
      <c r="DW329" s="193"/>
      <c r="DX329" s="193"/>
      <c r="DY329" s="193"/>
      <c r="DZ329" s="193"/>
      <c r="EA329" s="193"/>
      <c r="EB329" s="193"/>
      <c r="EC329" s="193"/>
      <c r="ED329" s="193"/>
      <c r="EE329" s="193"/>
      <c r="EF329" s="193"/>
      <c r="EG329" s="193"/>
      <c r="EH329" s="193"/>
      <c r="EI329" s="193"/>
      <c r="EJ329" s="193"/>
      <c r="EK329" s="193"/>
      <c r="EL329" s="193"/>
      <c r="EM329" s="193"/>
      <c r="EN329" s="193"/>
      <c r="EO329" s="193"/>
      <c r="EP329" s="193"/>
      <c r="EQ329" s="193"/>
      <c r="ER329" s="193"/>
      <c r="ES329" s="193"/>
      <c r="ET329" s="193"/>
      <c r="EU329" s="193"/>
      <c r="EV329" s="193"/>
      <c r="EW329" s="193"/>
      <c r="EX329" s="193"/>
      <c r="EY329" s="193"/>
      <c r="EZ329" s="193"/>
      <c r="FA329" s="193"/>
      <c r="FB329" s="193"/>
      <c r="FC329" s="193"/>
      <c r="FD329" s="193"/>
      <c r="FE329" s="193"/>
      <c r="FF329" s="193"/>
      <c r="FG329" s="193"/>
      <c r="FH329" s="193"/>
      <c r="FI329" s="193"/>
      <c r="FJ329" s="193"/>
      <c r="FK329" s="193"/>
      <c r="FL329" s="193"/>
      <c r="FM329" s="193"/>
      <c r="FN329" s="193"/>
      <c r="FO329" s="193"/>
      <c r="FP329" s="193"/>
      <c r="FQ329" s="193"/>
      <c r="FR329" s="193"/>
      <c r="FS329" s="193"/>
      <c r="FT329" s="193"/>
      <c r="FU329" s="193"/>
      <c r="FV329" s="193"/>
      <c r="FW329" s="193"/>
      <c r="FX329" s="193"/>
      <c r="FY329" s="193"/>
      <c r="FZ329" s="193"/>
      <c r="GA329" s="193"/>
      <c r="GB329" s="193"/>
      <c r="GC329" s="193"/>
      <c r="GD329" s="193"/>
      <c r="GE329" s="193"/>
      <c r="GF329" s="193"/>
      <c r="GG329" s="193"/>
      <c r="GH329" s="193"/>
      <c r="GI329" s="193"/>
      <c r="GJ329" s="193"/>
      <c r="GK329" s="193"/>
      <c r="GL329" s="193"/>
      <c r="GM329" s="193"/>
      <c r="GN329" s="193"/>
      <c r="GO329" s="193"/>
      <c r="GP329" s="193"/>
      <c r="GQ329" s="193"/>
      <c r="GR329" s="193"/>
      <c r="GS329" s="193"/>
      <c r="GT329" s="193"/>
      <c r="GU329" s="193"/>
      <c r="GV329" s="193"/>
      <c r="GW329" s="193"/>
      <c r="GX329" s="193"/>
      <c r="GY329" s="193"/>
      <c r="GZ329" s="193"/>
      <c r="HA329" s="193"/>
      <c r="HB329" s="193"/>
      <c r="HC329" s="193"/>
      <c r="HD329" s="193"/>
      <c r="HE329" s="193"/>
      <c r="HF329" s="193"/>
      <c r="HG329" s="193"/>
      <c r="HH329" s="193"/>
      <c r="HI329" s="193"/>
      <c r="HJ329" s="193"/>
      <c r="HK329" s="193"/>
      <c r="HL329" s="193"/>
      <c r="HM329" s="193"/>
      <c r="HN329" s="193"/>
      <c r="HO329" s="193"/>
      <c r="HP329" s="193"/>
      <c r="HQ329" s="193"/>
      <c r="HR329" s="193"/>
      <c r="HS329" s="193"/>
      <c r="HT329" s="193"/>
    </row>
    <row r="330" spans="1:228" s="28" customFormat="1" x14ac:dyDescent="0.2">
      <c r="A330" s="277"/>
      <c r="B330" s="144"/>
      <c r="C330" s="287"/>
      <c r="D330" s="566" t="s">
        <v>458</v>
      </c>
      <c r="E330" s="552"/>
      <c r="F330" s="557"/>
      <c r="G330" s="418"/>
      <c r="H330" s="361"/>
      <c r="I330" s="283"/>
      <c r="J330" s="285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  <c r="BJ330" s="193"/>
      <c r="BK330" s="193"/>
      <c r="BL330" s="193"/>
      <c r="BM330" s="193"/>
      <c r="BN330" s="193"/>
      <c r="BO330" s="193"/>
      <c r="BP330" s="193"/>
      <c r="BQ330" s="193"/>
      <c r="BR330" s="193"/>
      <c r="BS330" s="193"/>
      <c r="BT330" s="193"/>
      <c r="BU330" s="193"/>
      <c r="BV330" s="193"/>
      <c r="BW330" s="193"/>
      <c r="BX330" s="193"/>
      <c r="BY330" s="193"/>
      <c r="BZ330" s="193"/>
      <c r="CA330" s="193"/>
      <c r="CB330" s="193"/>
      <c r="CC330" s="193"/>
      <c r="CD330" s="193"/>
      <c r="CE330" s="193"/>
      <c r="CF330" s="193"/>
      <c r="CG330" s="193"/>
      <c r="CH330" s="193"/>
      <c r="CI330" s="193"/>
      <c r="CJ330" s="193"/>
      <c r="CK330" s="193"/>
      <c r="CL330" s="193"/>
      <c r="CM330" s="193"/>
      <c r="CN330" s="193"/>
      <c r="CO330" s="193"/>
      <c r="CP330" s="193"/>
      <c r="CQ330" s="193"/>
      <c r="CR330" s="193"/>
      <c r="CS330" s="193"/>
      <c r="CT330" s="193"/>
      <c r="CU330" s="193"/>
      <c r="CV330" s="193"/>
      <c r="CW330" s="193"/>
      <c r="CX330" s="193"/>
      <c r="CY330" s="193"/>
      <c r="CZ330" s="193"/>
      <c r="DA330" s="193"/>
      <c r="DB330" s="193"/>
      <c r="DC330" s="193"/>
      <c r="DD330" s="193"/>
      <c r="DE330" s="193"/>
      <c r="DF330" s="193"/>
      <c r="DG330" s="193"/>
      <c r="DH330" s="193"/>
      <c r="DI330" s="193"/>
      <c r="DJ330" s="193"/>
      <c r="DK330" s="193"/>
      <c r="DL330" s="193"/>
      <c r="DM330" s="193"/>
      <c r="DN330" s="193"/>
      <c r="DO330" s="193"/>
      <c r="DP330" s="193"/>
      <c r="DQ330" s="193"/>
      <c r="DR330" s="193"/>
      <c r="DS330" s="193"/>
      <c r="DT330" s="193"/>
      <c r="DU330" s="193"/>
      <c r="DV330" s="193"/>
      <c r="DW330" s="193"/>
      <c r="DX330" s="193"/>
      <c r="DY330" s="193"/>
      <c r="DZ330" s="193"/>
      <c r="EA330" s="193"/>
      <c r="EB330" s="193"/>
      <c r="EC330" s="193"/>
      <c r="ED330" s="193"/>
      <c r="EE330" s="193"/>
      <c r="EF330" s="193"/>
      <c r="EG330" s="193"/>
      <c r="EH330" s="193"/>
      <c r="EI330" s="193"/>
      <c r="EJ330" s="193"/>
      <c r="EK330" s="193"/>
      <c r="EL330" s="193"/>
      <c r="EM330" s="193"/>
      <c r="EN330" s="193"/>
      <c r="EO330" s="193"/>
      <c r="EP330" s="193"/>
      <c r="EQ330" s="193"/>
      <c r="ER330" s="193"/>
      <c r="ES330" s="193"/>
      <c r="ET330" s="193"/>
      <c r="EU330" s="193"/>
      <c r="EV330" s="193"/>
      <c r="EW330" s="193"/>
      <c r="EX330" s="193"/>
      <c r="EY330" s="193"/>
      <c r="EZ330" s="193"/>
      <c r="FA330" s="193"/>
      <c r="FB330" s="193"/>
      <c r="FC330" s="193"/>
      <c r="FD330" s="193"/>
      <c r="FE330" s="193"/>
      <c r="FF330" s="193"/>
      <c r="FG330" s="193"/>
      <c r="FH330" s="193"/>
      <c r="FI330" s="193"/>
      <c r="FJ330" s="193"/>
      <c r="FK330" s="193"/>
      <c r="FL330" s="193"/>
      <c r="FM330" s="193"/>
      <c r="FN330" s="193"/>
      <c r="FO330" s="193"/>
      <c r="FP330" s="193"/>
      <c r="FQ330" s="193"/>
      <c r="FR330" s="193"/>
      <c r="FS330" s="193"/>
      <c r="FT330" s="193"/>
      <c r="FU330" s="193"/>
      <c r="FV330" s="193"/>
      <c r="FW330" s="193"/>
      <c r="FX330" s="193"/>
      <c r="FY330" s="193"/>
      <c r="FZ330" s="193"/>
      <c r="GA330" s="193"/>
      <c r="GB330" s="193"/>
      <c r="GC330" s="193"/>
      <c r="GD330" s="193"/>
      <c r="GE330" s="193"/>
      <c r="GF330" s="193"/>
      <c r="GG330" s="193"/>
      <c r="GH330" s="193"/>
      <c r="GI330" s="193"/>
      <c r="GJ330" s="193"/>
      <c r="GK330" s="193"/>
      <c r="GL330" s="193"/>
      <c r="GM330" s="193"/>
      <c r="GN330" s="193"/>
      <c r="GO330" s="193"/>
      <c r="GP330" s="193"/>
      <c r="GQ330" s="193"/>
      <c r="GR330" s="193"/>
      <c r="GS330" s="193"/>
      <c r="GT330" s="193"/>
      <c r="GU330" s="193"/>
      <c r="GV330" s="193"/>
      <c r="GW330" s="193"/>
      <c r="GX330" s="193"/>
      <c r="GY330" s="193"/>
      <c r="GZ330" s="193"/>
      <c r="HA330" s="193"/>
      <c r="HB330" s="193"/>
      <c r="HC330" s="193"/>
      <c r="HD330" s="193"/>
      <c r="HE330" s="193"/>
      <c r="HF330" s="193"/>
      <c r="HG330" s="193"/>
      <c r="HH330" s="193"/>
      <c r="HI330" s="193"/>
      <c r="HJ330" s="193"/>
      <c r="HK330" s="193"/>
      <c r="HL330" s="193"/>
      <c r="HM330" s="193"/>
      <c r="HN330" s="193"/>
      <c r="HO330" s="193"/>
      <c r="HP330" s="193"/>
      <c r="HQ330" s="193"/>
      <c r="HR330" s="193"/>
      <c r="HS330" s="193"/>
      <c r="HT330" s="193"/>
    </row>
    <row r="331" spans="1:228" s="28" customFormat="1" x14ac:dyDescent="0.2">
      <c r="A331" s="277"/>
      <c r="B331" s="144"/>
      <c r="C331" s="287"/>
      <c r="D331" s="566" t="s">
        <v>456</v>
      </c>
      <c r="E331" s="552"/>
      <c r="F331" s="557"/>
      <c r="G331" s="418"/>
      <c r="H331" s="361"/>
      <c r="I331" s="283"/>
      <c r="J331" s="285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  <c r="BJ331" s="193"/>
      <c r="BK331" s="193"/>
      <c r="BL331" s="193"/>
      <c r="BM331" s="193"/>
      <c r="BN331" s="193"/>
      <c r="BO331" s="193"/>
      <c r="BP331" s="193"/>
      <c r="BQ331" s="193"/>
      <c r="BR331" s="193"/>
      <c r="BS331" s="193"/>
      <c r="BT331" s="193"/>
      <c r="BU331" s="193"/>
      <c r="BV331" s="193"/>
      <c r="BW331" s="193"/>
      <c r="BX331" s="193"/>
      <c r="BY331" s="193"/>
      <c r="BZ331" s="193"/>
      <c r="CA331" s="193"/>
      <c r="CB331" s="193"/>
      <c r="CC331" s="193"/>
      <c r="CD331" s="193"/>
      <c r="CE331" s="193"/>
      <c r="CF331" s="193"/>
      <c r="CG331" s="193"/>
      <c r="CH331" s="193"/>
      <c r="CI331" s="193"/>
      <c r="CJ331" s="193"/>
      <c r="CK331" s="193"/>
      <c r="CL331" s="193"/>
      <c r="CM331" s="193"/>
      <c r="CN331" s="193"/>
      <c r="CO331" s="193"/>
      <c r="CP331" s="193"/>
      <c r="CQ331" s="193"/>
      <c r="CR331" s="193"/>
      <c r="CS331" s="193"/>
      <c r="CT331" s="193"/>
      <c r="CU331" s="193"/>
      <c r="CV331" s="193"/>
      <c r="CW331" s="193"/>
      <c r="CX331" s="193"/>
      <c r="CY331" s="193"/>
      <c r="CZ331" s="193"/>
      <c r="DA331" s="193"/>
      <c r="DB331" s="193"/>
      <c r="DC331" s="193"/>
      <c r="DD331" s="193"/>
      <c r="DE331" s="193"/>
      <c r="DF331" s="193"/>
      <c r="DG331" s="193"/>
      <c r="DH331" s="193"/>
      <c r="DI331" s="193"/>
      <c r="DJ331" s="193"/>
      <c r="DK331" s="193"/>
      <c r="DL331" s="193"/>
      <c r="DM331" s="193"/>
      <c r="DN331" s="193"/>
      <c r="DO331" s="193"/>
      <c r="DP331" s="193"/>
      <c r="DQ331" s="193"/>
      <c r="DR331" s="193"/>
      <c r="DS331" s="193"/>
      <c r="DT331" s="193"/>
      <c r="DU331" s="193"/>
      <c r="DV331" s="193"/>
      <c r="DW331" s="193"/>
      <c r="DX331" s="193"/>
      <c r="DY331" s="193"/>
      <c r="DZ331" s="193"/>
      <c r="EA331" s="193"/>
      <c r="EB331" s="193"/>
      <c r="EC331" s="193"/>
      <c r="ED331" s="193"/>
      <c r="EE331" s="193"/>
      <c r="EF331" s="193"/>
      <c r="EG331" s="193"/>
      <c r="EH331" s="193"/>
      <c r="EI331" s="193"/>
      <c r="EJ331" s="193"/>
      <c r="EK331" s="193"/>
      <c r="EL331" s="193"/>
      <c r="EM331" s="193"/>
      <c r="EN331" s="193"/>
      <c r="EO331" s="193"/>
      <c r="EP331" s="193"/>
      <c r="EQ331" s="193"/>
      <c r="ER331" s="193"/>
      <c r="ES331" s="193"/>
      <c r="ET331" s="193"/>
      <c r="EU331" s="193"/>
      <c r="EV331" s="193"/>
      <c r="EW331" s="193"/>
      <c r="EX331" s="193"/>
      <c r="EY331" s="193"/>
      <c r="EZ331" s="193"/>
      <c r="FA331" s="193"/>
      <c r="FB331" s="193"/>
      <c r="FC331" s="193"/>
      <c r="FD331" s="193"/>
      <c r="FE331" s="193"/>
      <c r="FF331" s="193"/>
      <c r="FG331" s="193"/>
      <c r="FH331" s="193"/>
      <c r="FI331" s="193"/>
      <c r="FJ331" s="193"/>
      <c r="FK331" s="193"/>
      <c r="FL331" s="193"/>
      <c r="FM331" s="193"/>
      <c r="FN331" s="193"/>
      <c r="FO331" s="193"/>
      <c r="FP331" s="193"/>
      <c r="FQ331" s="193"/>
      <c r="FR331" s="193"/>
      <c r="FS331" s="193"/>
      <c r="FT331" s="193"/>
      <c r="FU331" s="193"/>
      <c r="FV331" s="193"/>
      <c r="FW331" s="193"/>
      <c r="FX331" s="193"/>
      <c r="FY331" s="193"/>
      <c r="FZ331" s="193"/>
      <c r="GA331" s="193"/>
      <c r="GB331" s="193"/>
      <c r="GC331" s="193"/>
      <c r="GD331" s="193"/>
      <c r="GE331" s="193"/>
      <c r="GF331" s="193"/>
      <c r="GG331" s="193"/>
      <c r="GH331" s="193"/>
      <c r="GI331" s="193"/>
      <c r="GJ331" s="193"/>
      <c r="GK331" s="193"/>
      <c r="GL331" s="193"/>
      <c r="GM331" s="193"/>
      <c r="GN331" s="193"/>
      <c r="GO331" s="193"/>
      <c r="GP331" s="193"/>
      <c r="GQ331" s="193"/>
      <c r="GR331" s="193"/>
      <c r="GS331" s="193"/>
      <c r="GT331" s="193"/>
      <c r="GU331" s="193"/>
      <c r="GV331" s="193"/>
      <c r="GW331" s="193"/>
      <c r="GX331" s="193"/>
      <c r="GY331" s="193"/>
      <c r="GZ331" s="193"/>
      <c r="HA331" s="193"/>
      <c r="HB331" s="193"/>
      <c r="HC331" s="193"/>
      <c r="HD331" s="193"/>
      <c r="HE331" s="193"/>
      <c r="HF331" s="193"/>
      <c r="HG331" s="193"/>
      <c r="HH331" s="193"/>
      <c r="HI331" s="193"/>
      <c r="HJ331" s="193"/>
      <c r="HK331" s="193"/>
      <c r="HL331" s="193"/>
      <c r="HM331" s="193"/>
      <c r="HN331" s="193"/>
      <c r="HO331" s="193"/>
      <c r="HP331" s="193"/>
      <c r="HQ331" s="193"/>
      <c r="HR331" s="193"/>
      <c r="HS331" s="193"/>
      <c r="HT331" s="193"/>
    </row>
    <row r="332" spans="1:228" s="28" customFormat="1" x14ac:dyDescent="0.2">
      <c r="A332" s="277"/>
      <c r="B332" s="144"/>
      <c r="C332" s="287"/>
      <c r="D332" s="124"/>
      <c r="E332" s="10"/>
      <c r="F332" s="23"/>
      <c r="G332" s="418"/>
      <c r="H332" s="361"/>
      <c r="I332" s="283"/>
      <c r="J332" s="285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  <c r="BJ332" s="193"/>
      <c r="BK332" s="193"/>
      <c r="BL332" s="193"/>
      <c r="BM332" s="193"/>
      <c r="BN332" s="193"/>
      <c r="BO332" s="193"/>
      <c r="BP332" s="193"/>
      <c r="BQ332" s="193"/>
      <c r="BR332" s="193"/>
      <c r="BS332" s="193"/>
      <c r="BT332" s="193"/>
      <c r="BU332" s="193"/>
      <c r="BV332" s="193"/>
      <c r="BW332" s="193"/>
      <c r="BX332" s="193"/>
      <c r="BY332" s="193"/>
      <c r="BZ332" s="193"/>
      <c r="CA332" s="193"/>
      <c r="CB332" s="193"/>
      <c r="CC332" s="193"/>
      <c r="CD332" s="193"/>
      <c r="CE332" s="193"/>
      <c r="CF332" s="193"/>
      <c r="CG332" s="193"/>
      <c r="CH332" s="193"/>
      <c r="CI332" s="193"/>
      <c r="CJ332" s="193"/>
      <c r="CK332" s="193"/>
      <c r="CL332" s="193"/>
      <c r="CM332" s="193"/>
      <c r="CN332" s="193"/>
      <c r="CO332" s="193"/>
      <c r="CP332" s="193"/>
      <c r="CQ332" s="193"/>
      <c r="CR332" s="193"/>
      <c r="CS332" s="193"/>
      <c r="CT332" s="193"/>
      <c r="CU332" s="193"/>
      <c r="CV332" s="193"/>
      <c r="CW332" s="193"/>
      <c r="CX332" s="193"/>
      <c r="CY332" s="193"/>
      <c r="CZ332" s="193"/>
      <c r="DA332" s="193"/>
      <c r="DB332" s="193"/>
      <c r="DC332" s="193"/>
      <c r="DD332" s="193"/>
      <c r="DE332" s="193"/>
      <c r="DF332" s="193"/>
      <c r="DG332" s="193"/>
      <c r="DH332" s="193"/>
      <c r="DI332" s="193"/>
      <c r="DJ332" s="193"/>
      <c r="DK332" s="193"/>
      <c r="DL332" s="193"/>
      <c r="DM332" s="193"/>
      <c r="DN332" s="193"/>
      <c r="DO332" s="193"/>
      <c r="DP332" s="193"/>
      <c r="DQ332" s="193"/>
      <c r="DR332" s="193"/>
      <c r="DS332" s="193"/>
      <c r="DT332" s="193"/>
      <c r="DU332" s="193"/>
      <c r="DV332" s="193"/>
      <c r="DW332" s="193"/>
      <c r="DX332" s="193"/>
      <c r="DY332" s="193"/>
      <c r="DZ332" s="193"/>
      <c r="EA332" s="193"/>
      <c r="EB332" s="193"/>
      <c r="EC332" s="193"/>
      <c r="ED332" s="193"/>
      <c r="EE332" s="193"/>
      <c r="EF332" s="193"/>
      <c r="EG332" s="193"/>
      <c r="EH332" s="193"/>
      <c r="EI332" s="193"/>
      <c r="EJ332" s="193"/>
      <c r="EK332" s="193"/>
      <c r="EL332" s="193"/>
      <c r="EM332" s="193"/>
      <c r="EN332" s="193"/>
      <c r="EO332" s="193"/>
      <c r="EP332" s="193"/>
      <c r="EQ332" s="193"/>
      <c r="ER332" s="193"/>
      <c r="ES332" s="193"/>
      <c r="ET332" s="193"/>
      <c r="EU332" s="193"/>
      <c r="EV332" s="193"/>
      <c r="EW332" s="193"/>
      <c r="EX332" s="193"/>
      <c r="EY332" s="193"/>
      <c r="EZ332" s="193"/>
      <c r="FA332" s="193"/>
      <c r="FB332" s="193"/>
      <c r="FC332" s="193"/>
      <c r="FD332" s="193"/>
      <c r="FE332" s="193"/>
      <c r="FF332" s="193"/>
      <c r="FG332" s="193"/>
      <c r="FH332" s="193"/>
      <c r="FI332" s="193"/>
      <c r="FJ332" s="193"/>
      <c r="FK332" s="193"/>
      <c r="FL332" s="193"/>
      <c r="FM332" s="193"/>
      <c r="FN332" s="193"/>
      <c r="FO332" s="193"/>
      <c r="FP332" s="193"/>
      <c r="FQ332" s="193"/>
      <c r="FR332" s="193"/>
      <c r="FS332" s="193"/>
      <c r="FT332" s="193"/>
      <c r="FU332" s="193"/>
      <c r="FV332" s="193"/>
      <c r="FW332" s="193"/>
      <c r="FX332" s="193"/>
      <c r="FY332" s="193"/>
      <c r="FZ332" s="193"/>
      <c r="GA332" s="193"/>
      <c r="GB332" s="193"/>
      <c r="GC332" s="193"/>
      <c r="GD332" s="193"/>
      <c r="GE332" s="193"/>
      <c r="GF332" s="193"/>
      <c r="GG332" s="193"/>
      <c r="GH332" s="193"/>
      <c r="GI332" s="193"/>
      <c r="GJ332" s="193"/>
      <c r="GK332" s="193"/>
      <c r="GL332" s="193"/>
      <c r="GM332" s="193"/>
      <c r="GN332" s="193"/>
      <c r="GO332" s="193"/>
      <c r="GP332" s="193"/>
      <c r="GQ332" s="193"/>
      <c r="GR332" s="193"/>
      <c r="GS332" s="193"/>
      <c r="GT332" s="193"/>
      <c r="GU332" s="193"/>
      <c r="GV332" s="193"/>
      <c r="GW332" s="193"/>
      <c r="GX332" s="193"/>
      <c r="GY332" s="193"/>
      <c r="GZ332" s="193"/>
      <c r="HA332" s="193"/>
      <c r="HB332" s="193"/>
      <c r="HC332" s="193"/>
      <c r="HD332" s="193"/>
      <c r="HE332" s="193"/>
      <c r="HF332" s="193"/>
      <c r="HG332" s="193"/>
      <c r="HH332" s="193"/>
      <c r="HI332" s="193"/>
      <c r="HJ332" s="193"/>
      <c r="HK332" s="193"/>
      <c r="HL332" s="193"/>
      <c r="HM332" s="193"/>
      <c r="HN332" s="193"/>
      <c r="HO332" s="193"/>
      <c r="HP332" s="193"/>
      <c r="HQ332" s="193"/>
      <c r="HR332" s="193"/>
      <c r="HS332" s="193"/>
      <c r="HT332" s="193"/>
    </row>
    <row r="333" spans="1:228" s="28" customFormat="1" x14ac:dyDescent="0.2">
      <c r="A333" s="277" t="s">
        <v>208</v>
      </c>
      <c r="B333" s="144" t="s">
        <v>203</v>
      </c>
      <c r="C333" s="287" t="s">
        <v>211</v>
      </c>
      <c r="D333" s="735" t="s">
        <v>392</v>
      </c>
      <c r="E333" s="444">
        <v>27</v>
      </c>
      <c r="F333" s="557" t="s">
        <v>193</v>
      </c>
      <c r="G333" s="775"/>
      <c r="H333" s="794"/>
      <c r="I333" s="791">
        <f>IF(ISBLANK(E333),"",G333+H333)</f>
        <v>0</v>
      </c>
      <c r="J333" s="792">
        <f>IF(ISBLANK(E333),"",E333*I333)</f>
        <v>0</v>
      </c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  <c r="BJ333" s="193"/>
      <c r="BK333" s="193"/>
      <c r="BL333" s="193"/>
      <c r="BM333" s="193"/>
      <c r="BN333" s="193"/>
      <c r="BO333" s="193"/>
      <c r="BP333" s="193"/>
      <c r="BQ333" s="193"/>
      <c r="BR333" s="193"/>
      <c r="BS333" s="193"/>
      <c r="BT333" s="193"/>
      <c r="BU333" s="193"/>
      <c r="BV333" s="193"/>
      <c r="BW333" s="193"/>
      <c r="BX333" s="193"/>
      <c r="BY333" s="193"/>
      <c r="BZ333" s="193"/>
      <c r="CA333" s="193"/>
      <c r="CB333" s="193"/>
      <c r="CC333" s="193"/>
      <c r="CD333" s="193"/>
      <c r="CE333" s="193"/>
      <c r="CF333" s="193"/>
      <c r="CG333" s="193"/>
      <c r="CH333" s="193"/>
      <c r="CI333" s="193"/>
      <c r="CJ333" s="193"/>
      <c r="CK333" s="193"/>
      <c r="CL333" s="193"/>
      <c r="CM333" s="193"/>
      <c r="CN333" s="193"/>
      <c r="CO333" s="193"/>
      <c r="CP333" s="193"/>
      <c r="CQ333" s="193"/>
      <c r="CR333" s="193"/>
      <c r="CS333" s="193"/>
      <c r="CT333" s="193"/>
      <c r="CU333" s="193"/>
      <c r="CV333" s="193"/>
      <c r="CW333" s="193"/>
      <c r="CX333" s="193"/>
      <c r="CY333" s="193"/>
      <c r="CZ333" s="193"/>
      <c r="DA333" s="193"/>
      <c r="DB333" s="193"/>
      <c r="DC333" s="193"/>
      <c r="DD333" s="193"/>
      <c r="DE333" s="193"/>
      <c r="DF333" s="193"/>
      <c r="DG333" s="193"/>
      <c r="DH333" s="193"/>
      <c r="DI333" s="193"/>
      <c r="DJ333" s="193"/>
      <c r="DK333" s="193"/>
      <c r="DL333" s="193"/>
      <c r="DM333" s="193"/>
      <c r="DN333" s="193"/>
      <c r="DO333" s="193"/>
      <c r="DP333" s="193"/>
      <c r="DQ333" s="193"/>
      <c r="DR333" s="193"/>
      <c r="DS333" s="193"/>
      <c r="DT333" s="193"/>
      <c r="DU333" s="193"/>
      <c r="DV333" s="193"/>
      <c r="DW333" s="193"/>
      <c r="DX333" s="193"/>
      <c r="DY333" s="193"/>
      <c r="DZ333" s="193"/>
      <c r="EA333" s="193"/>
      <c r="EB333" s="193"/>
      <c r="EC333" s="193"/>
      <c r="ED333" s="193"/>
      <c r="EE333" s="193"/>
      <c r="EF333" s="193"/>
      <c r="EG333" s="193"/>
      <c r="EH333" s="193"/>
      <c r="EI333" s="193"/>
      <c r="EJ333" s="193"/>
      <c r="EK333" s="193"/>
      <c r="EL333" s="193"/>
      <c r="EM333" s="193"/>
      <c r="EN333" s="193"/>
      <c r="EO333" s="193"/>
      <c r="EP333" s="193"/>
      <c r="EQ333" s="193"/>
      <c r="ER333" s="193"/>
      <c r="ES333" s="193"/>
      <c r="ET333" s="193"/>
      <c r="EU333" s="193"/>
      <c r="EV333" s="193"/>
      <c r="EW333" s="193"/>
      <c r="EX333" s="193"/>
      <c r="EY333" s="193"/>
      <c r="EZ333" s="193"/>
      <c r="FA333" s="193"/>
      <c r="FB333" s="193"/>
      <c r="FC333" s="193"/>
      <c r="FD333" s="193"/>
      <c r="FE333" s="193"/>
      <c r="FF333" s="193"/>
      <c r="FG333" s="193"/>
      <c r="FH333" s="193"/>
      <c r="FI333" s="193"/>
      <c r="FJ333" s="193"/>
      <c r="FK333" s="193"/>
      <c r="FL333" s="193"/>
      <c r="FM333" s="193"/>
      <c r="FN333" s="193"/>
      <c r="FO333" s="193"/>
      <c r="FP333" s="193"/>
      <c r="FQ333" s="193"/>
      <c r="FR333" s="193"/>
      <c r="FS333" s="193"/>
      <c r="FT333" s="193"/>
      <c r="FU333" s="193"/>
      <c r="FV333" s="193"/>
      <c r="FW333" s="193"/>
      <c r="FX333" s="193"/>
      <c r="FY333" s="193"/>
      <c r="FZ333" s="193"/>
      <c r="GA333" s="193"/>
      <c r="GB333" s="193"/>
      <c r="GC333" s="193"/>
      <c r="GD333" s="193"/>
      <c r="GE333" s="193"/>
      <c r="GF333" s="193"/>
      <c r="GG333" s="193"/>
      <c r="GH333" s="193"/>
      <c r="GI333" s="193"/>
      <c r="GJ333" s="193"/>
      <c r="GK333" s="193"/>
      <c r="GL333" s="193"/>
      <c r="GM333" s="193"/>
      <c r="GN333" s="193"/>
      <c r="GO333" s="193"/>
      <c r="GP333" s="193"/>
      <c r="GQ333" s="193"/>
      <c r="GR333" s="193"/>
      <c r="GS333" s="193"/>
      <c r="GT333" s="193"/>
      <c r="GU333" s="193"/>
      <c r="GV333" s="193"/>
      <c r="GW333" s="193"/>
      <c r="GX333" s="193"/>
      <c r="GY333" s="193"/>
      <c r="GZ333" s="193"/>
      <c r="HA333" s="193"/>
      <c r="HB333" s="193"/>
      <c r="HC333" s="193"/>
      <c r="HD333" s="193"/>
      <c r="HE333" s="193"/>
      <c r="HF333" s="193"/>
      <c r="HG333" s="193"/>
      <c r="HH333" s="193"/>
      <c r="HI333" s="193"/>
      <c r="HJ333" s="193"/>
      <c r="HK333" s="193"/>
      <c r="HL333" s="193"/>
      <c r="HM333" s="193"/>
      <c r="HN333" s="193"/>
      <c r="HO333" s="193"/>
      <c r="HP333" s="193"/>
      <c r="HQ333" s="193"/>
      <c r="HR333" s="193"/>
      <c r="HS333" s="193"/>
      <c r="HT333" s="193"/>
    </row>
    <row r="334" spans="1:228" s="28" customFormat="1" ht="45.75" customHeight="1" x14ac:dyDescent="0.2">
      <c r="A334" s="277"/>
      <c r="B334" s="144"/>
      <c r="C334" s="287"/>
      <c r="D334" s="558" t="s">
        <v>391</v>
      </c>
      <c r="E334" s="552"/>
      <c r="F334" s="557"/>
      <c r="G334" s="775"/>
      <c r="H334" s="794"/>
      <c r="I334" s="283"/>
      <c r="J334" s="285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  <c r="BJ334" s="193"/>
      <c r="BK334" s="193"/>
      <c r="BL334" s="193"/>
      <c r="BM334" s="193"/>
      <c r="BN334" s="193"/>
      <c r="BO334" s="193"/>
      <c r="BP334" s="193"/>
      <c r="BQ334" s="193"/>
      <c r="BR334" s="193"/>
      <c r="BS334" s="193"/>
      <c r="BT334" s="193"/>
      <c r="BU334" s="193"/>
      <c r="BV334" s="193"/>
      <c r="BW334" s="193"/>
      <c r="BX334" s="193"/>
      <c r="BY334" s="193"/>
      <c r="BZ334" s="193"/>
      <c r="CA334" s="193"/>
      <c r="CB334" s="193"/>
      <c r="CC334" s="193"/>
      <c r="CD334" s="193"/>
      <c r="CE334" s="193"/>
      <c r="CF334" s="193"/>
      <c r="CG334" s="193"/>
      <c r="CH334" s="193"/>
      <c r="CI334" s="193"/>
      <c r="CJ334" s="193"/>
      <c r="CK334" s="193"/>
      <c r="CL334" s="193"/>
      <c r="CM334" s="193"/>
      <c r="CN334" s="193"/>
      <c r="CO334" s="193"/>
      <c r="CP334" s="193"/>
      <c r="CQ334" s="193"/>
      <c r="CR334" s="193"/>
      <c r="CS334" s="193"/>
      <c r="CT334" s="193"/>
      <c r="CU334" s="193"/>
      <c r="CV334" s="193"/>
      <c r="CW334" s="193"/>
      <c r="CX334" s="193"/>
      <c r="CY334" s="193"/>
      <c r="CZ334" s="193"/>
      <c r="DA334" s="193"/>
      <c r="DB334" s="193"/>
      <c r="DC334" s="193"/>
      <c r="DD334" s="193"/>
      <c r="DE334" s="193"/>
      <c r="DF334" s="193"/>
      <c r="DG334" s="193"/>
      <c r="DH334" s="193"/>
      <c r="DI334" s="193"/>
      <c r="DJ334" s="193"/>
      <c r="DK334" s="193"/>
      <c r="DL334" s="193"/>
      <c r="DM334" s="193"/>
      <c r="DN334" s="193"/>
      <c r="DO334" s="193"/>
      <c r="DP334" s="193"/>
      <c r="DQ334" s="193"/>
      <c r="DR334" s="193"/>
      <c r="DS334" s="193"/>
      <c r="DT334" s="193"/>
      <c r="DU334" s="193"/>
      <c r="DV334" s="193"/>
      <c r="DW334" s="193"/>
      <c r="DX334" s="193"/>
      <c r="DY334" s="193"/>
      <c r="DZ334" s="193"/>
      <c r="EA334" s="193"/>
      <c r="EB334" s="193"/>
      <c r="EC334" s="193"/>
      <c r="ED334" s="193"/>
      <c r="EE334" s="193"/>
      <c r="EF334" s="193"/>
      <c r="EG334" s="193"/>
      <c r="EH334" s="193"/>
      <c r="EI334" s="193"/>
      <c r="EJ334" s="193"/>
      <c r="EK334" s="193"/>
      <c r="EL334" s="193"/>
      <c r="EM334" s="193"/>
      <c r="EN334" s="193"/>
      <c r="EO334" s="193"/>
      <c r="EP334" s="193"/>
      <c r="EQ334" s="193"/>
      <c r="ER334" s="193"/>
      <c r="ES334" s="193"/>
      <c r="ET334" s="193"/>
      <c r="EU334" s="193"/>
      <c r="EV334" s="193"/>
      <c r="EW334" s="193"/>
      <c r="EX334" s="193"/>
      <c r="EY334" s="193"/>
      <c r="EZ334" s="193"/>
      <c r="FA334" s="193"/>
      <c r="FB334" s="193"/>
      <c r="FC334" s="193"/>
      <c r="FD334" s="193"/>
      <c r="FE334" s="193"/>
      <c r="FF334" s="193"/>
      <c r="FG334" s="193"/>
      <c r="FH334" s="193"/>
      <c r="FI334" s="193"/>
      <c r="FJ334" s="193"/>
      <c r="FK334" s="193"/>
      <c r="FL334" s="193"/>
      <c r="FM334" s="193"/>
      <c r="FN334" s="193"/>
      <c r="FO334" s="193"/>
      <c r="FP334" s="193"/>
      <c r="FQ334" s="193"/>
      <c r="FR334" s="193"/>
      <c r="FS334" s="193"/>
      <c r="FT334" s="193"/>
      <c r="FU334" s="193"/>
      <c r="FV334" s="193"/>
      <c r="FW334" s="193"/>
      <c r="FX334" s="193"/>
      <c r="FY334" s="193"/>
      <c r="FZ334" s="193"/>
      <c r="GA334" s="193"/>
      <c r="GB334" s="193"/>
      <c r="GC334" s="193"/>
      <c r="GD334" s="193"/>
      <c r="GE334" s="193"/>
      <c r="GF334" s="193"/>
      <c r="GG334" s="193"/>
      <c r="GH334" s="193"/>
      <c r="GI334" s="193"/>
      <c r="GJ334" s="193"/>
      <c r="GK334" s="193"/>
      <c r="GL334" s="193"/>
      <c r="GM334" s="193"/>
      <c r="GN334" s="193"/>
      <c r="GO334" s="193"/>
      <c r="GP334" s="193"/>
      <c r="GQ334" s="193"/>
      <c r="GR334" s="193"/>
      <c r="GS334" s="193"/>
      <c r="GT334" s="193"/>
      <c r="GU334" s="193"/>
      <c r="GV334" s="193"/>
      <c r="GW334" s="193"/>
      <c r="GX334" s="193"/>
      <c r="GY334" s="193"/>
      <c r="GZ334" s="193"/>
      <c r="HA334" s="193"/>
      <c r="HB334" s="193"/>
      <c r="HC334" s="193"/>
      <c r="HD334" s="193"/>
      <c r="HE334" s="193"/>
      <c r="HF334" s="193"/>
      <c r="HG334" s="193"/>
      <c r="HH334" s="193"/>
      <c r="HI334" s="193"/>
      <c r="HJ334" s="193"/>
      <c r="HK334" s="193"/>
      <c r="HL334" s="193"/>
      <c r="HM334" s="193"/>
      <c r="HN334" s="193"/>
      <c r="HO334" s="193"/>
      <c r="HP334" s="193"/>
      <c r="HQ334" s="193"/>
      <c r="HR334" s="193"/>
      <c r="HS334" s="193"/>
      <c r="HT334" s="193"/>
    </row>
    <row r="335" spans="1:228" s="28" customFormat="1" ht="45" x14ac:dyDescent="0.2">
      <c r="A335" s="277"/>
      <c r="B335" s="144"/>
      <c r="C335" s="287"/>
      <c r="D335" s="11" t="s">
        <v>390</v>
      </c>
      <c r="E335" s="444"/>
      <c r="F335" s="557"/>
      <c r="G335" s="775"/>
      <c r="H335" s="794"/>
      <c r="I335" s="283"/>
      <c r="J335" s="285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  <c r="BJ335" s="193"/>
      <c r="BK335" s="193"/>
      <c r="BL335" s="193"/>
      <c r="BM335" s="193"/>
      <c r="BN335" s="193"/>
      <c r="BO335" s="193"/>
      <c r="BP335" s="193"/>
      <c r="BQ335" s="193"/>
      <c r="BR335" s="193"/>
      <c r="BS335" s="193"/>
      <c r="BT335" s="193"/>
      <c r="BU335" s="193"/>
      <c r="BV335" s="193"/>
      <c r="BW335" s="193"/>
      <c r="BX335" s="193"/>
      <c r="BY335" s="193"/>
      <c r="BZ335" s="193"/>
      <c r="CA335" s="193"/>
      <c r="CB335" s="193"/>
      <c r="CC335" s="193"/>
      <c r="CD335" s="193"/>
      <c r="CE335" s="193"/>
      <c r="CF335" s="193"/>
      <c r="CG335" s="193"/>
      <c r="CH335" s="193"/>
      <c r="CI335" s="193"/>
      <c r="CJ335" s="193"/>
      <c r="CK335" s="193"/>
      <c r="CL335" s="193"/>
      <c r="CM335" s="193"/>
      <c r="CN335" s="193"/>
      <c r="CO335" s="193"/>
      <c r="CP335" s="193"/>
      <c r="CQ335" s="193"/>
      <c r="CR335" s="193"/>
      <c r="CS335" s="193"/>
      <c r="CT335" s="193"/>
      <c r="CU335" s="193"/>
      <c r="CV335" s="193"/>
      <c r="CW335" s="193"/>
      <c r="CX335" s="193"/>
      <c r="CY335" s="193"/>
      <c r="CZ335" s="193"/>
      <c r="DA335" s="193"/>
      <c r="DB335" s="193"/>
      <c r="DC335" s="193"/>
      <c r="DD335" s="193"/>
      <c r="DE335" s="193"/>
      <c r="DF335" s="193"/>
      <c r="DG335" s="193"/>
      <c r="DH335" s="193"/>
      <c r="DI335" s="193"/>
      <c r="DJ335" s="193"/>
      <c r="DK335" s="193"/>
      <c r="DL335" s="193"/>
      <c r="DM335" s="193"/>
      <c r="DN335" s="193"/>
      <c r="DO335" s="193"/>
      <c r="DP335" s="193"/>
      <c r="DQ335" s="193"/>
      <c r="DR335" s="193"/>
      <c r="DS335" s="193"/>
      <c r="DT335" s="193"/>
      <c r="DU335" s="193"/>
      <c r="DV335" s="193"/>
      <c r="DW335" s="193"/>
      <c r="DX335" s="193"/>
      <c r="DY335" s="193"/>
      <c r="DZ335" s="193"/>
      <c r="EA335" s="193"/>
      <c r="EB335" s="193"/>
      <c r="EC335" s="193"/>
      <c r="ED335" s="193"/>
      <c r="EE335" s="193"/>
      <c r="EF335" s="193"/>
      <c r="EG335" s="193"/>
      <c r="EH335" s="193"/>
      <c r="EI335" s="193"/>
      <c r="EJ335" s="193"/>
      <c r="EK335" s="193"/>
      <c r="EL335" s="193"/>
      <c r="EM335" s="193"/>
      <c r="EN335" s="193"/>
      <c r="EO335" s="193"/>
      <c r="EP335" s="193"/>
      <c r="EQ335" s="193"/>
      <c r="ER335" s="193"/>
      <c r="ES335" s="193"/>
      <c r="ET335" s="193"/>
      <c r="EU335" s="193"/>
      <c r="EV335" s="193"/>
      <c r="EW335" s="193"/>
      <c r="EX335" s="193"/>
      <c r="EY335" s="193"/>
      <c r="EZ335" s="193"/>
      <c r="FA335" s="193"/>
      <c r="FB335" s="193"/>
      <c r="FC335" s="193"/>
      <c r="FD335" s="193"/>
      <c r="FE335" s="193"/>
      <c r="FF335" s="193"/>
      <c r="FG335" s="193"/>
      <c r="FH335" s="193"/>
      <c r="FI335" s="193"/>
      <c r="FJ335" s="193"/>
      <c r="FK335" s="193"/>
      <c r="FL335" s="193"/>
      <c r="FM335" s="193"/>
      <c r="FN335" s="193"/>
      <c r="FO335" s="193"/>
      <c r="FP335" s="193"/>
      <c r="FQ335" s="193"/>
      <c r="FR335" s="193"/>
      <c r="FS335" s="193"/>
      <c r="FT335" s="193"/>
      <c r="FU335" s="193"/>
      <c r="FV335" s="193"/>
      <c r="FW335" s="193"/>
      <c r="FX335" s="193"/>
      <c r="FY335" s="193"/>
      <c r="FZ335" s="193"/>
      <c r="GA335" s="193"/>
      <c r="GB335" s="193"/>
      <c r="GC335" s="193"/>
      <c r="GD335" s="193"/>
      <c r="GE335" s="193"/>
      <c r="GF335" s="193"/>
      <c r="GG335" s="193"/>
      <c r="GH335" s="193"/>
      <c r="GI335" s="193"/>
      <c r="GJ335" s="193"/>
      <c r="GK335" s="193"/>
      <c r="GL335" s="193"/>
      <c r="GM335" s="193"/>
      <c r="GN335" s="193"/>
      <c r="GO335" s="193"/>
      <c r="GP335" s="193"/>
      <c r="GQ335" s="193"/>
      <c r="GR335" s="193"/>
      <c r="GS335" s="193"/>
      <c r="GT335" s="193"/>
      <c r="GU335" s="193"/>
      <c r="GV335" s="193"/>
      <c r="GW335" s="193"/>
      <c r="GX335" s="193"/>
      <c r="GY335" s="193"/>
      <c r="GZ335" s="193"/>
      <c r="HA335" s="193"/>
      <c r="HB335" s="193"/>
      <c r="HC335" s="193"/>
      <c r="HD335" s="193"/>
      <c r="HE335" s="193"/>
      <c r="HF335" s="193"/>
      <c r="HG335" s="193"/>
      <c r="HH335" s="193"/>
      <c r="HI335" s="193"/>
      <c r="HJ335" s="193"/>
      <c r="HK335" s="193"/>
      <c r="HL335" s="193"/>
      <c r="HM335" s="193"/>
      <c r="HN335" s="193"/>
      <c r="HO335" s="193"/>
      <c r="HP335" s="193"/>
      <c r="HQ335" s="193"/>
      <c r="HR335" s="193"/>
      <c r="HS335" s="193"/>
      <c r="HT335" s="193"/>
    </row>
    <row r="336" spans="1:228" s="28" customFormat="1" x14ac:dyDescent="0.2">
      <c r="A336" s="277"/>
      <c r="B336" s="144"/>
      <c r="C336" s="287"/>
      <c r="D336" s="14" t="s">
        <v>388</v>
      </c>
      <c r="E336" s="10"/>
      <c r="F336" s="23"/>
      <c r="G336" s="775"/>
      <c r="H336" s="794"/>
      <c r="I336" s="283"/>
      <c r="J336" s="285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  <c r="BJ336" s="193"/>
      <c r="BK336" s="193"/>
      <c r="BL336" s="193"/>
      <c r="BM336" s="193"/>
      <c r="BN336" s="193"/>
      <c r="BO336" s="193"/>
      <c r="BP336" s="193"/>
      <c r="BQ336" s="193"/>
      <c r="BR336" s="193"/>
      <c r="BS336" s="193"/>
      <c r="BT336" s="193"/>
      <c r="BU336" s="193"/>
      <c r="BV336" s="193"/>
      <c r="BW336" s="193"/>
      <c r="BX336" s="193"/>
      <c r="BY336" s="193"/>
      <c r="BZ336" s="193"/>
      <c r="CA336" s="193"/>
      <c r="CB336" s="193"/>
      <c r="CC336" s="193"/>
      <c r="CD336" s="193"/>
      <c r="CE336" s="193"/>
      <c r="CF336" s="193"/>
      <c r="CG336" s="193"/>
      <c r="CH336" s="193"/>
      <c r="CI336" s="193"/>
      <c r="CJ336" s="193"/>
      <c r="CK336" s="193"/>
      <c r="CL336" s="193"/>
      <c r="CM336" s="193"/>
      <c r="CN336" s="193"/>
      <c r="CO336" s="193"/>
      <c r="CP336" s="193"/>
      <c r="CQ336" s="193"/>
      <c r="CR336" s="193"/>
      <c r="CS336" s="193"/>
      <c r="CT336" s="193"/>
      <c r="CU336" s="193"/>
      <c r="CV336" s="193"/>
      <c r="CW336" s="193"/>
      <c r="CX336" s="193"/>
      <c r="CY336" s="193"/>
      <c r="CZ336" s="193"/>
      <c r="DA336" s="193"/>
      <c r="DB336" s="193"/>
      <c r="DC336" s="193"/>
      <c r="DD336" s="193"/>
      <c r="DE336" s="193"/>
      <c r="DF336" s="193"/>
      <c r="DG336" s="193"/>
      <c r="DH336" s="193"/>
      <c r="DI336" s="193"/>
      <c r="DJ336" s="193"/>
      <c r="DK336" s="193"/>
      <c r="DL336" s="193"/>
      <c r="DM336" s="193"/>
      <c r="DN336" s="193"/>
      <c r="DO336" s="193"/>
      <c r="DP336" s="193"/>
      <c r="DQ336" s="193"/>
      <c r="DR336" s="193"/>
      <c r="DS336" s="193"/>
      <c r="DT336" s="193"/>
      <c r="DU336" s="193"/>
      <c r="DV336" s="193"/>
      <c r="DW336" s="193"/>
      <c r="DX336" s="193"/>
      <c r="DY336" s="193"/>
      <c r="DZ336" s="193"/>
      <c r="EA336" s="193"/>
      <c r="EB336" s="193"/>
      <c r="EC336" s="193"/>
      <c r="ED336" s="193"/>
      <c r="EE336" s="193"/>
      <c r="EF336" s="193"/>
      <c r="EG336" s="193"/>
      <c r="EH336" s="193"/>
      <c r="EI336" s="193"/>
      <c r="EJ336" s="193"/>
      <c r="EK336" s="193"/>
      <c r="EL336" s="193"/>
      <c r="EM336" s="193"/>
      <c r="EN336" s="193"/>
      <c r="EO336" s="193"/>
      <c r="EP336" s="193"/>
      <c r="EQ336" s="193"/>
      <c r="ER336" s="193"/>
      <c r="ES336" s="193"/>
      <c r="ET336" s="193"/>
      <c r="EU336" s="193"/>
      <c r="EV336" s="193"/>
      <c r="EW336" s="193"/>
      <c r="EX336" s="193"/>
      <c r="EY336" s="193"/>
      <c r="EZ336" s="193"/>
      <c r="FA336" s="193"/>
      <c r="FB336" s="193"/>
      <c r="FC336" s="193"/>
      <c r="FD336" s="193"/>
      <c r="FE336" s="193"/>
      <c r="FF336" s="193"/>
      <c r="FG336" s="193"/>
      <c r="FH336" s="193"/>
      <c r="FI336" s="193"/>
      <c r="FJ336" s="193"/>
      <c r="FK336" s="193"/>
      <c r="FL336" s="193"/>
      <c r="FM336" s="193"/>
      <c r="FN336" s="193"/>
      <c r="FO336" s="193"/>
      <c r="FP336" s="193"/>
      <c r="FQ336" s="193"/>
      <c r="FR336" s="193"/>
      <c r="FS336" s="193"/>
      <c r="FT336" s="193"/>
      <c r="FU336" s="193"/>
      <c r="FV336" s="193"/>
      <c r="FW336" s="193"/>
      <c r="FX336" s="193"/>
      <c r="FY336" s="193"/>
      <c r="FZ336" s="193"/>
      <c r="GA336" s="193"/>
      <c r="GB336" s="193"/>
      <c r="GC336" s="193"/>
      <c r="GD336" s="193"/>
      <c r="GE336" s="193"/>
      <c r="GF336" s="193"/>
      <c r="GG336" s="193"/>
      <c r="GH336" s="193"/>
      <c r="GI336" s="193"/>
      <c r="GJ336" s="193"/>
      <c r="GK336" s="193"/>
      <c r="GL336" s="193"/>
      <c r="GM336" s="193"/>
      <c r="GN336" s="193"/>
      <c r="GO336" s="193"/>
      <c r="GP336" s="193"/>
      <c r="GQ336" s="193"/>
      <c r="GR336" s="193"/>
      <c r="GS336" s="193"/>
      <c r="GT336" s="193"/>
      <c r="GU336" s="193"/>
      <c r="GV336" s="193"/>
      <c r="GW336" s="193"/>
      <c r="GX336" s="193"/>
      <c r="GY336" s="193"/>
      <c r="GZ336" s="193"/>
      <c r="HA336" s="193"/>
      <c r="HB336" s="193"/>
      <c r="HC336" s="193"/>
      <c r="HD336" s="193"/>
      <c r="HE336" s="193"/>
      <c r="HF336" s="193"/>
      <c r="HG336" s="193"/>
      <c r="HH336" s="193"/>
      <c r="HI336" s="193"/>
      <c r="HJ336" s="193"/>
      <c r="HK336" s="193"/>
      <c r="HL336" s="193"/>
      <c r="HM336" s="193"/>
      <c r="HN336" s="193"/>
      <c r="HO336" s="193"/>
      <c r="HP336" s="193"/>
      <c r="HQ336" s="193"/>
      <c r="HR336" s="193"/>
      <c r="HS336" s="193"/>
      <c r="HT336" s="193"/>
    </row>
    <row r="337" spans="1:228" s="28" customFormat="1" x14ac:dyDescent="0.2">
      <c r="A337" s="277"/>
      <c r="B337" s="144"/>
      <c r="C337" s="287"/>
      <c r="D337" s="14" t="s">
        <v>400</v>
      </c>
      <c r="E337" s="10"/>
      <c r="F337" s="23"/>
      <c r="G337" s="775"/>
      <c r="H337" s="794"/>
      <c r="I337" s="283"/>
      <c r="J337" s="285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  <c r="BJ337" s="193"/>
      <c r="BK337" s="193"/>
      <c r="BL337" s="193"/>
      <c r="BM337" s="193"/>
      <c r="BN337" s="193"/>
      <c r="BO337" s="193"/>
      <c r="BP337" s="193"/>
      <c r="BQ337" s="193"/>
      <c r="BR337" s="193"/>
      <c r="BS337" s="193"/>
      <c r="BT337" s="193"/>
      <c r="BU337" s="193"/>
      <c r="BV337" s="193"/>
      <c r="BW337" s="193"/>
      <c r="BX337" s="193"/>
      <c r="BY337" s="193"/>
      <c r="BZ337" s="193"/>
      <c r="CA337" s="193"/>
      <c r="CB337" s="193"/>
      <c r="CC337" s="193"/>
      <c r="CD337" s="193"/>
      <c r="CE337" s="193"/>
      <c r="CF337" s="193"/>
      <c r="CG337" s="193"/>
      <c r="CH337" s="193"/>
      <c r="CI337" s="193"/>
      <c r="CJ337" s="193"/>
      <c r="CK337" s="193"/>
      <c r="CL337" s="193"/>
      <c r="CM337" s="193"/>
      <c r="CN337" s="193"/>
      <c r="CO337" s="193"/>
      <c r="CP337" s="193"/>
      <c r="CQ337" s="193"/>
      <c r="CR337" s="193"/>
      <c r="CS337" s="193"/>
      <c r="CT337" s="193"/>
      <c r="CU337" s="193"/>
      <c r="CV337" s="193"/>
      <c r="CW337" s="193"/>
      <c r="CX337" s="193"/>
      <c r="CY337" s="193"/>
      <c r="CZ337" s="193"/>
      <c r="DA337" s="193"/>
      <c r="DB337" s="193"/>
      <c r="DC337" s="193"/>
      <c r="DD337" s="193"/>
      <c r="DE337" s="193"/>
      <c r="DF337" s="193"/>
      <c r="DG337" s="193"/>
      <c r="DH337" s="193"/>
      <c r="DI337" s="193"/>
      <c r="DJ337" s="193"/>
      <c r="DK337" s="193"/>
      <c r="DL337" s="193"/>
      <c r="DM337" s="193"/>
      <c r="DN337" s="193"/>
      <c r="DO337" s="193"/>
      <c r="DP337" s="193"/>
      <c r="DQ337" s="193"/>
      <c r="DR337" s="193"/>
      <c r="DS337" s="193"/>
      <c r="DT337" s="193"/>
      <c r="DU337" s="193"/>
      <c r="DV337" s="193"/>
      <c r="DW337" s="193"/>
      <c r="DX337" s="193"/>
      <c r="DY337" s="193"/>
      <c r="DZ337" s="193"/>
      <c r="EA337" s="193"/>
      <c r="EB337" s="193"/>
      <c r="EC337" s="193"/>
      <c r="ED337" s="193"/>
      <c r="EE337" s="193"/>
      <c r="EF337" s="193"/>
      <c r="EG337" s="193"/>
      <c r="EH337" s="193"/>
      <c r="EI337" s="193"/>
      <c r="EJ337" s="193"/>
      <c r="EK337" s="193"/>
      <c r="EL337" s="193"/>
      <c r="EM337" s="193"/>
      <c r="EN337" s="193"/>
      <c r="EO337" s="193"/>
      <c r="EP337" s="193"/>
      <c r="EQ337" s="193"/>
      <c r="ER337" s="193"/>
      <c r="ES337" s="193"/>
      <c r="ET337" s="193"/>
      <c r="EU337" s="193"/>
      <c r="EV337" s="193"/>
      <c r="EW337" s="193"/>
      <c r="EX337" s="193"/>
      <c r="EY337" s="193"/>
      <c r="EZ337" s="193"/>
      <c r="FA337" s="193"/>
      <c r="FB337" s="193"/>
      <c r="FC337" s="193"/>
      <c r="FD337" s="193"/>
      <c r="FE337" s="193"/>
      <c r="FF337" s="193"/>
      <c r="FG337" s="193"/>
      <c r="FH337" s="193"/>
      <c r="FI337" s="193"/>
      <c r="FJ337" s="193"/>
      <c r="FK337" s="193"/>
      <c r="FL337" s="193"/>
      <c r="FM337" s="193"/>
      <c r="FN337" s="193"/>
      <c r="FO337" s="193"/>
      <c r="FP337" s="193"/>
      <c r="FQ337" s="193"/>
      <c r="FR337" s="193"/>
      <c r="FS337" s="193"/>
      <c r="FT337" s="193"/>
      <c r="FU337" s="193"/>
      <c r="FV337" s="193"/>
      <c r="FW337" s="193"/>
      <c r="FX337" s="193"/>
      <c r="FY337" s="193"/>
      <c r="FZ337" s="193"/>
      <c r="GA337" s="193"/>
      <c r="GB337" s="193"/>
      <c r="GC337" s="193"/>
      <c r="GD337" s="193"/>
      <c r="GE337" s="193"/>
      <c r="GF337" s="193"/>
      <c r="GG337" s="193"/>
      <c r="GH337" s="193"/>
      <c r="GI337" s="193"/>
      <c r="GJ337" s="193"/>
      <c r="GK337" s="193"/>
      <c r="GL337" s="193"/>
      <c r="GM337" s="193"/>
      <c r="GN337" s="193"/>
      <c r="GO337" s="193"/>
      <c r="GP337" s="193"/>
      <c r="GQ337" s="193"/>
      <c r="GR337" s="193"/>
      <c r="GS337" s="193"/>
      <c r="GT337" s="193"/>
      <c r="GU337" s="193"/>
      <c r="GV337" s="193"/>
      <c r="GW337" s="193"/>
      <c r="GX337" s="193"/>
      <c r="GY337" s="193"/>
      <c r="GZ337" s="193"/>
      <c r="HA337" s="193"/>
      <c r="HB337" s="193"/>
      <c r="HC337" s="193"/>
      <c r="HD337" s="193"/>
      <c r="HE337" s="193"/>
      <c r="HF337" s="193"/>
      <c r="HG337" s="193"/>
      <c r="HH337" s="193"/>
      <c r="HI337" s="193"/>
      <c r="HJ337" s="193"/>
      <c r="HK337" s="193"/>
      <c r="HL337" s="193"/>
      <c r="HM337" s="193"/>
      <c r="HN337" s="193"/>
      <c r="HO337" s="193"/>
      <c r="HP337" s="193"/>
      <c r="HQ337" s="193"/>
      <c r="HR337" s="193"/>
      <c r="HS337" s="193"/>
      <c r="HT337" s="193"/>
    </row>
    <row r="338" spans="1:228" s="28" customFormat="1" x14ac:dyDescent="0.2">
      <c r="A338" s="277" t="s">
        <v>208</v>
      </c>
      <c r="B338" s="144" t="s">
        <v>203</v>
      </c>
      <c r="C338" s="287" t="s">
        <v>212</v>
      </c>
      <c r="D338" s="735" t="s">
        <v>393</v>
      </c>
      <c r="E338" s="444">
        <v>19</v>
      </c>
      <c r="F338" s="557" t="s">
        <v>193</v>
      </c>
      <c r="G338" s="775"/>
      <c r="H338" s="794"/>
      <c r="I338" s="791">
        <f>IF(ISBLANK(E338),"",G338+H338)</f>
        <v>0</v>
      </c>
      <c r="J338" s="792">
        <f>IF(ISBLANK(E338),"",E338*I338)</f>
        <v>0</v>
      </c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  <c r="BJ338" s="193"/>
      <c r="BK338" s="193"/>
      <c r="BL338" s="193"/>
      <c r="BM338" s="193"/>
      <c r="BN338" s="193"/>
      <c r="BO338" s="193"/>
      <c r="BP338" s="193"/>
      <c r="BQ338" s="193"/>
      <c r="BR338" s="193"/>
      <c r="BS338" s="193"/>
      <c r="BT338" s="193"/>
      <c r="BU338" s="193"/>
      <c r="BV338" s="193"/>
      <c r="BW338" s="193"/>
      <c r="BX338" s="193"/>
      <c r="BY338" s="193"/>
      <c r="BZ338" s="193"/>
      <c r="CA338" s="193"/>
      <c r="CB338" s="193"/>
      <c r="CC338" s="193"/>
      <c r="CD338" s="193"/>
      <c r="CE338" s="193"/>
      <c r="CF338" s="193"/>
      <c r="CG338" s="193"/>
      <c r="CH338" s="193"/>
      <c r="CI338" s="193"/>
      <c r="CJ338" s="193"/>
      <c r="CK338" s="193"/>
      <c r="CL338" s="193"/>
      <c r="CM338" s="193"/>
      <c r="CN338" s="193"/>
      <c r="CO338" s="193"/>
      <c r="CP338" s="193"/>
      <c r="CQ338" s="193"/>
      <c r="CR338" s="193"/>
      <c r="CS338" s="193"/>
      <c r="CT338" s="193"/>
      <c r="CU338" s="193"/>
      <c r="CV338" s="193"/>
      <c r="CW338" s="193"/>
      <c r="CX338" s="193"/>
      <c r="CY338" s="193"/>
      <c r="CZ338" s="193"/>
      <c r="DA338" s="193"/>
      <c r="DB338" s="193"/>
      <c r="DC338" s="193"/>
      <c r="DD338" s="193"/>
      <c r="DE338" s="193"/>
      <c r="DF338" s="193"/>
      <c r="DG338" s="193"/>
      <c r="DH338" s="193"/>
      <c r="DI338" s="193"/>
      <c r="DJ338" s="193"/>
      <c r="DK338" s="193"/>
      <c r="DL338" s="193"/>
      <c r="DM338" s="193"/>
      <c r="DN338" s="193"/>
      <c r="DO338" s="193"/>
      <c r="DP338" s="193"/>
      <c r="DQ338" s="193"/>
      <c r="DR338" s="193"/>
      <c r="DS338" s="193"/>
      <c r="DT338" s="193"/>
      <c r="DU338" s="193"/>
      <c r="DV338" s="193"/>
      <c r="DW338" s="193"/>
      <c r="DX338" s="193"/>
      <c r="DY338" s="193"/>
      <c r="DZ338" s="193"/>
      <c r="EA338" s="193"/>
      <c r="EB338" s="193"/>
      <c r="EC338" s="193"/>
      <c r="ED338" s="193"/>
      <c r="EE338" s="193"/>
      <c r="EF338" s="193"/>
      <c r="EG338" s="193"/>
      <c r="EH338" s="193"/>
      <c r="EI338" s="193"/>
      <c r="EJ338" s="193"/>
      <c r="EK338" s="193"/>
      <c r="EL338" s="193"/>
      <c r="EM338" s="193"/>
      <c r="EN338" s="193"/>
      <c r="EO338" s="193"/>
      <c r="EP338" s="193"/>
      <c r="EQ338" s="193"/>
      <c r="ER338" s="193"/>
      <c r="ES338" s="193"/>
      <c r="ET338" s="193"/>
      <c r="EU338" s="193"/>
      <c r="EV338" s="193"/>
      <c r="EW338" s="193"/>
      <c r="EX338" s="193"/>
      <c r="EY338" s="193"/>
      <c r="EZ338" s="193"/>
      <c r="FA338" s="193"/>
      <c r="FB338" s="193"/>
      <c r="FC338" s="193"/>
      <c r="FD338" s="193"/>
      <c r="FE338" s="193"/>
      <c r="FF338" s="193"/>
      <c r="FG338" s="193"/>
      <c r="FH338" s="193"/>
      <c r="FI338" s="193"/>
      <c r="FJ338" s="193"/>
      <c r="FK338" s="193"/>
      <c r="FL338" s="193"/>
      <c r="FM338" s="193"/>
      <c r="FN338" s="193"/>
      <c r="FO338" s="193"/>
      <c r="FP338" s="193"/>
      <c r="FQ338" s="193"/>
      <c r="FR338" s="193"/>
      <c r="FS338" s="193"/>
      <c r="FT338" s="193"/>
      <c r="FU338" s="193"/>
      <c r="FV338" s="193"/>
      <c r="FW338" s="193"/>
      <c r="FX338" s="193"/>
      <c r="FY338" s="193"/>
      <c r="FZ338" s="193"/>
      <c r="GA338" s="193"/>
      <c r="GB338" s="193"/>
      <c r="GC338" s="193"/>
      <c r="GD338" s="193"/>
      <c r="GE338" s="193"/>
      <c r="GF338" s="193"/>
      <c r="GG338" s="193"/>
      <c r="GH338" s="193"/>
      <c r="GI338" s="193"/>
      <c r="GJ338" s="193"/>
      <c r="GK338" s="193"/>
      <c r="GL338" s="193"/>
      <c r="GM338" s="193"/>
      <c r="GN338" s="193"/>
      <c r="GO338" s="193"/>
      <c r="GP338" s="193"/>
      <c r="GQ338" s="193"/>
      <c r="GR338" s="193"/>
      <c r="GS338" s="193"/>
      <c r="GT338" s="193"/>
      <c r="GU338" s="193"/>
      <c r="GV338" s="193"/>
      <c r="GW338" s="193"/>
      <c r="GX338" s="193"/>
      <c r="GY338" s="193"/>
      <c r="GZ338" s="193"/>
      <c r="HA338" s="193"/>
      <c r="HB338" s="193"/>
      <c r="HC338" s="193"/>
      <c r="HD338" s="193"/>
      <c r="HE338" s="193"/>
      <c r="HF338" s="193"/>
      <c r="HG338" s="193"/>
      <c r="HH338" s="193"/>
      <c r="HI338" s="193"/>
      <c r="HJ338" s="193"/>
      <c r="HK338" s="193"/>
      <c r="HL338" s="193"/>
      <c r="HM338" s="193"/>
      <c r="HN338" s="193"/>
      <c r="HO338" s="193"/>
      <c r="HP338" s="193"/>
      <c r="HQ338" s="193"/>
      <c r="HR338" s="193"/>
      <c r="HS338" s="193"/>
      <c r="HT338" s="193"/>
    </row>
    <row r="339" spans="1:228" s="28" customFormat="1" ht="56.25" x14ac:dyDescent="0.2">
      <c r="A339" s="277"/>
      <c r="B339" s="144"/>
      <c r="C339" s="287"/>
      <c r="D339" s="11" t="s">
        <v>401</v>
      </c>
      <c r="E339" s="10"/>
      <c r="F339" s="23"/>
      <c r="G339" s="418"/>
      <c r="H339" s="361"/>
      <c r="I339" s="283"/>
      <c r="J339" s="285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  <c r="BJ339" s="193"/>
      <c r="BK339" s="193"/>
      <c r="BL339" s="193"/>
      <c r="BM339" s="193"/>
      <c r="BN339" s="193"/>
      <c r="BO339" s="193"/>
      <c r="BP339" s="193"/>
      <c r="BQ339" s="193"/>
      <c r="BR339" s="193"/>
      <c r="BS339" s="193"/>
      <c r="BT339" s="193"/>
      <c r="BU339" s="193"/>
      <c r="BV339" s="193"/>
      <c r="BW339" s="193"/>
      <c r="BX339" s="193"/>
      <c r="BY339" s="193"/>
      <c r="BZ339" s="193"/>
      <c r="CA339" s="193"/>
      <c r="CB339" s="193"/>
      <c r="CC339" s="193"/>
      <c r="CD339" s="193"/>
      <c r="CE339" s="193"/>
      <c r="CF339" s="193"/>
      <c r="CG339" s="193"/>
      <c r="CH339" s="193"/>
      <c r="CI339" s="193"/>
      <c r="CJ339" s="193"/>
      <c r="CK339" s="193"/>
      <c r="CL339" s="193"/>
      <c r="CM339" s="193"/>
      <c r="CN339" s="193"/>
      <c r="CO339" s="193"/>
      <c r="CP339" s="193"/>
      <c r="CQ339" s="193"/>
      <c r="CR339" s="193"/>
      <c r="CS339" s="193"/>
      <c r="CT339" s="193"/>
      <c r="CU339" s="193"/>
      <c r="CV339" s="193"/>
      <c r="CW339" s="193"/>
      <c r="CX339" s="193"/>
      <c r="CY339" s="193"/>
      <c r="CZ339" s="193"/>
      <c r="DA339" s="193"/>
      <c r="DB339" s="193"/>
      <c r="DC339" s="193"/>
      <c r="DD339" s="193"/>
      <c r="DE339" s="193"/>
      <c r="DF339" s="193"/>
      <c r="DG339" s="193"/>
      <c r="DH339" s="193"/>
      <c r="DI339" s="193"/>
      <c r="DJ339" s="193"/>
      <c r="DK339" s="193"/>
      <c r="DL339" s="193"/>
      <c r="DM339" s="193"/>
      <c r="DN339" s="193"/>
      <c r="DO339" s="193"/>
      <c r="DP339" s="193"/>
      <c r="DQ339" s="193"/>
      <c r="DR339" s="193"/>
      <c r="DS339" s="193"/>
      <c r="DT339" s="193"/>
      <c r="DU339" s="193"/>
      <c r="DV339" s="193"/>
      <c r="DW339" s="193"/>
      <c r="DX339" s="193"/>
      <c r="DY339" s="193"/>
      <c r="DZ339" s="193"/>
      <c r="EA339" s="193"/>
      <c r="EB339" s="193"/>
      <c r="EC339" s="193"/>
      <c r="ED339" s="193"/>
      <c r="EE339" s="193"/>
      <c r="EF339" s="193"/>
      <c r="EG339" s="193"/>
      <c r="EH339" s="193"/>
      <c r="EI339" s="193"/>
      <c r="EJ339" s="193"/>
      <c r="EK339" s="193"/>
      <c r="EL339" s="193"/>
      <c r="EM339" s="193"/>
      <c r="EN339" s="193"/>
      <c r="EO339" s="193"/>
      <c r="EP339" s="193"/>
      <c r="EQ339" s="193"/>
      <c r="ER339" s="193"/>
      <c r="ES339" s="193"/>
      <c r="ET339" s="193"/>
      <c r="EU339" s="193"/>
      <c r="EV339" s="193"/>
      <c r="EW339" s="193"/>
      <c r="EX339" s="193"/>
      <c r="EY339" s="193"/>
      <c r="EZ339" s="193"/>
      <c r="FA339" s="193"/>
      <c r="FB339" s="193"/>
      <c r="FC339" s="193"/>
      <c r="FD339" s="193"/>
      <c r="FE339" s="193"/>
      <c r="FF339" s="193"/>
      <c r="FG339" s="193"/>
      <c r="FH339" s="193"/>
      <c r="FI339" s="193"/>
      <c r="FJ339" s="193"/>
      <c r="FK339" s="193"/>
      <c r="FL339" s="193"/>
      <c r="FM339" s="193"/>
      <c r="FN339" s="193"/>
      <c r="FO339" s="193"/>
      <c r="FP339" s="193"/>
      <c r="FQ339" s="193"/>
      <c r="FR339" s="193"/>
      <c r="FS339" s="193"/>
      <c r="FT339" s="193"/>
      <c r="FU339" s="193"/>
      <c r="FV339" s="193"/>
      <c r="FW339" s="193"/>
      <c r="FX339" s="193"/>
      <c r="FY339" s="193"/>
      <c r="FZ339" s="193"/>
      <c r="GA339" s="193"/>
      <c r="GB339" s="193"/>
      <c r="GC339" s="193"/>
      <c r="GD339" s="193"/>
      <c r="GE339" s="193"/>
      <c r="GF339" s="193"/>
      <c r="GG339" s="193"/>
      <c r="GH339" s="193"/>
      <c r="GI339" s="193"/>
      <c r="GJ339" s="193"/>
      <c r="GK339" s="193"/>
      <c r="GL339" s="193"/>
      <c r="GM339" s="193"/>
      <c r="GN339" s="193"/>
      <c r="GO339" s="193"/>
      <c r="GP339" s="193"/>
      <c r="GQ339" s="193"/>
      <c r="GR339" s="193"/>
      <c r="GS339" s="193"/>
      <c r="GT339" s="193"/>
      <c r="GU339" s="193"/>
      <c r="GV339" s="193"/>
      <c r="GW339" s="193"/>
      <c r="GX339" s="193"/>
      <c r="GY339" s="193"/>
      <c r="GZ339" s="193"/>
      <c r="HA339" s="193"/>
      <c r="HB339" s="193"/>
      <c r="HC339" s="193"/>
      <c r="HD339" s="193"/>
      <c r="HE339" s="193"/>
      <c r="HF339" s="193"/>
      <c r="HG339" s="193"/>
      <c r="HH339" s="193"/>
      <c r="HI339" s="193"/>
      <c r="HJ339" s="193"/>
      <c r="HK339" s="193"/>
      <c r="HL339" s="193"/>
      <c r="HM339" s="193"/>
      <c r="HN339" s="193"/>
      <c r="HO339" s="193"/>
      <c r="HP339" s="193"/>
      <c r="HQ339" s="193"/>
      <c r="HR339" s="193"/>
      <c r="HS339" s="193"/>
      <c r="HT339" s="193"/>
    </row>
    <row r="340" spans="1:228" s="28" customFormat="1" ht="21.75" customHeight="1" x14ac:dyDescent="0.2">
      <c r="A340" s="277"/>
      <c r="B340" s="144"/>
      <c r="C340" s="287"/>
      <c r="D340" s="11" t="s">
        <v>420</v>
      </c>
      <c r="E340" s="10"/>
      <c r="F340" s="23"/>
      <c r="G340" s="418"/>
      <c r="H340" s="361"/>
      <c r="I340" s="283"/>
      <c r="J340" s="285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  <c r="BJ340" s="193"/>
      <c r="BK340" s="193"/>
      <c r="BL340" s="193"/>
      <c r="BM340" s="193"/>
      <c r="BN340" s="193"/>
      <c r="BO340" s="193"/>
      <c r="BP340" s="193"/>
      <c r="BQ340" s="193"/>
      <c r="BR340" s="193"/>
      <c r="BS340" s="193"/>
      <c r="BT340" s="193"/>
      <c r="BU340" s="193"/>
      <c r="BV340" s="193"/>
      <c r="BW340" s="193"/>
      <c r="BX340" s="193"/>
      <c r="BY340" s="193"/>
      <c r="BZ340" s="193"/>
      <c r="CA340" s="193"/>
      <c r="CB340" s="193"/>
      <c r="CC340" s="193"/>
      <c r="CD340" s="193"/>
      <c r="CE340" s="193"/>
      <c r="CF340" s="193"/>
      <c r="CG340" s="193"/>
      <c r="CH340" s="193"/>
      <c r="CI340" s="193"/>
      <c r="CJ340" s="193"/>
      <c r="CK340" s="193"/>
      <c r="CL340" s="193"/>
      <c r="CM340" s="193"/>
      <c r="CN340" s="193"/>
      <c r="CO340" s="193"/>
      <c r="CP340" s="193"/>
      <c r="CQ340" s="193"/>
      <c r="CR340" s="193"/>
      <c r="CS340" s="193"/>
      <c r="CT340" s="193"/>
      <c r="CU340" s="193"/>
      <c r="CV340" s="193"/>
      <c r="CW340" s="193"/>
      <c r="CX340" s="193"/>
      <c r="CY340" s="193"/>
      <c r="CZ340" s="193"/>
      <c r="DA340" s="193"/>
      <c r="DB340" s="193"/>
      <c r="DC340" s="193"/>
      <c r="DD340" s="193"/>
      <c r="DE340" s="193"/>
      <c r="DF340" s="193"/>
      <c r="DG340" s="193"/>
      <c r="DH340" s="193"/>
      <c r="DI340" s="193"/>
      <c r="DJ340" s="193"/>
      <c r="DK340" s="193"/>
      <c r="DL340" s="193"/>
      <c r="DM340" s="193"/>
      <c r="DN340" s="193"/>
      <c r="DO340" s="193"/>
      <c r="DP340" s="193"/>
      <c r="DQ340" s="193"/>
      <c r="DR340" s="193"/>
      <c r="DS340" s="193"/>
      <c r="DT340" s="193"/>
      <c r="DU340" s="193"/>
      <c r="DV340" s="193"/>
      <c r="DW340" s="193"/>
      <c r="DX340" s="193"/>
      <c r="DY340" s="193"/>
      <c r="DZ340" s="193"/>
      <c r="EA340" s="193"/>
      <c r="EB340" s="193"/>
      <c r="EC340" s="193"/>
      <c r="ED340" s="193"/>
      <c r="EE340" s="193"/>
      <c r="EF340" s="193"/>
      <c r="EG340" s="193"/>
      <c r="EH340" s="193"/>
      <c r="EI340" s="193"/>
      <c r="EJ340" s="193"/>
      <c r="EK340" s="193"/>
      <c r="EL340" s="193"/>
      <c r="EM340" s="193"/>
      <c r="EN340" s="193"/>
      <c r="EO340" s="193"/>
      <c r="EP340" s="193"/>
      <c r="EQ340" s="193"/>
      <c r="ER340" s="193"/>
      <c r="ES340" s="193"/>
      <c r="ET340" s="193"/>
      <c r="EU340" s="193"/>
      <c r="EV340" s="193"/>
      <c r="EW340" s="193"/>
      <c r="EX340" s="193"/>
      <c r="EY340" s="193"/>
      <c r="EZ340" s="193"/>
      <c r="FA340" s="193"/>
      <c r="FB340" s="193"/>
      <c r="FC340" s="193"/>
      <c r="FD340" s="193"/>
      <c r="FE340" s="193"/>
      <c r="FF340" s="193"/>
      <c r="FG340" s="193"/>
      <c r="FH340" s="193"/>
      <c r="FI340" s="193"/>
      <c r="FJ340" s="193"/>
      <c r="FK340" s="193"/>
      <c r="FL340" s="193"/>
      <c r="FM340" s="193"/>
      <c r="FN340" s="193"/>
      <c r="FO340" s="193"/>
      <c r="FP340" s="193"/>
      <c r="FQ340" s="193"/>
      <c r="FR340" s="193"/>
      <c r="FS340" s="193"/>
      <c r="FT340" s="193"/>
      <c r="FU340" s="193"/>
      <c r="FV340" s="193"/>
      <c r="FW340" s="193"/>
      <c r="FX340" s="193"/>
      <c r="FY340" s="193"/>
      <c r="FZ340" s="193"/>
      <c r="GA340" s="193"/>
      <c r="GB340" s="193"/>
      <c r="GC340" s="193"/>
      <c r="GD340" s="193"/>
      <c r="GE340" s="193"/>
      <c r="GF340" s="193"/>
      <c r="GG340" s="193"/>
      <c r="GH340" s="193"/>
      <c r="GI340" s="193"/>
      <c r="GJ340" s="193"/>
      <c r="GK340" s="193"/>
      <c r="GL340" s="193"/>
      <c r="GM340" s="193"/>
      <c r="GN340" s="193"/>
      <c r="GO340" s="193"/>
      <c r="GP340" s="193"/>
      <c r="GQ340" s="193"/>
      <c r="GR340" s="193"/>
      <c r="GS340" s="193"/>
      <c r="GT340" s="193"/>
      <c r="GU340" s="193"/>
      <c r="GV340" s="193"/>
      <c r="GW340" s="193"/>
      <c r="GX340" s="193"/>
      <c r="GY340" s="193"/>
      <c r="GZ340" s="193"/>
      <c r="HA340" s="193"/>
      <c r="HB340" s="193"/>
      <c r="HC340" s="193"/>
      <c r="HD340" s="193"/>
      <c r="HE340" s="193"/>
      <c r="HF340" s="193"/>
      <c r="HG340" s="193"/>
      <c r="HH340" s="193"/>
      <c r="HI340" s="193"/>
      <c r="HJ340" s="193"/>
      <c r="HK340" s="193"/>
      <c r="HL340" s="193"/>
      <c r="HM340" s="193"/>
      <c r="HN340" s="193"/>
      <c r="HO340" s="193"/>
      <c r="HP340" s="193"/>
      <c r="HQ340" s="193"/>
      <c r="HR340" s="193"/>
      <c r="HS340" s="193"/>
      <c r="HT340" s="193"/>
    </row>
    <row r="341" spans="1:228" s="28" customFormat="1" ht="33.75" x14ac:dyDescent="0.2">
      <c r="A341" s="277"/>
      <c r="B341" s="144"/>
      <c r="C341" s="287"/>
      <c r="D341" s="11" t="s">
        <v>374</v>
      </c>
      <c r="E341" s="10"/>
      <c r="F341" s="23"/>
      <c r="G341" s="418"/>
      <c r="H341" s="361"/>
      <c r="I341" s="283"/>
      <c r="J341" s="285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  <c r="BJ341" s="193"/>
      <c r="BK341" s="193"/>
      <c r="BL341" s="193"/>
      <c r="BM341" s="193"/>
      <c r="BN341" s="193"/>
      <c r="BO341" s="193"/>
      <c r="BP341" s="193"/>
      <c r="BQ341" s="193"/>
      <c r="BR341" s="193"/>
      <c r="BS341" s="193"/>
      <c r="BT341" s="193"/>
      <c r="BU341" s="193"/>
      <c r="BV341" s="193"/>
      <c r="BW341" s="193"/>
      <c r="BX341" s="193"/>
      <c r="BY341" s="193"/>
      <c r="BZ341" s="193"/>
      <c r="CA341" s="193"/>
      <c r="CB341" s="193"/>
      <c r="CC341" s="193"/>
      <c r="CD341" s="193"/>
      <c r="CE341" s="193"/>
      <c r="CF341" s="193"/>
      <c r="CG341" s="193"/>
      <c r="CH341" s="193"/>
      <c r="CI341" s="193"/>
      <c r="CJ341" s="193"/>
      <c r="CK341" s="193"/>
      <c r="CL341" s="193"/>
      <c r="CM341" s="193"/>
      <c r="CN341" s="193"/>
      <c r="CO341" s="193"/>
      <c r="CP341" s="193"/>
      <c r="CQ341" s="193"/>
      <c r="CR341" s="193"/>
      <c r="CS341" s="193"/>
      <c r="CT341" s="193"/>
      <c r="CU341" s="193"/>
      <c r="CV341" s="193"/>
      <c r="CW341" s="193"/>
      <c r="CX341" s="193"/>
      <c r="CY341" s="193"/>
      <c r="CZ341" s="193"/>
      <c r="DA341" s="193"/>
      <c r="DB341" s="193"/>
      <c r="DC341" s="193"/>
      <c r="DD341" s="193"/>
      <c r="DE341" s="193"/>
      <c r="DF341" s="193"/>
      <c r="DG341" s="193"/>
      <c r="DH341" s="193"/>
      <c r="DI341" s="193"/>
      <c r="DJ341" s="193"/>
      <c r="DK341" s="193"/>
      <c r="DL341" s="193"/>
      <c r="DM341" s="193"/>
      <c r="DN341" s="193"/>
      <c r="DO341" s="193"/>
      <c r="DP341" s="193"/>
      <c r="DQ341" s="193"/>
      <c r="DR341" s="193"/>
      <c r="DS341" s="193"/>
      <c r="DT341" s="193"/>
      <c r="DU341" s="193"/>
      <c r="DV341" s="193"/>
      <c r="DW341" s="193"/>
      <c r="DX341" s="193"/>
      <c r="DY341" s="193"/>
      <c r="DZ341" s="193"/>
      <c r="EA341" s="193"/>
      <c r="EB341" s="193"/>
      <c r="EC341" s="193"/>
      <c r="ED341" s="193"/>
      <c r="EE341" s="193"/>
      <c r="EF341" s="193"/>
      <c r="EG341" s="193"/>
      <c r="EH341" s="193"/>
      <c r="EI341" s="193"/>
      <c r="EJ341" s="193"/>
      <c r="EK341" s="193"/>
      <c r="EL341" s="193"/>
      <c r="EM341" s="193"/>
      <c r="EN341" s="193"/>
      <c r="EO341" s="193"/>
      <c r="EP341" s="193"/>
      <c r="EQ341" s="193"/>
      <c r="ER341" s="193"/>
      <c r="ES341" s="193"/>
      <c r="ET341" s="193"/>
      <c r="EU341" s="193"/>
      <c r="EV341" s="193"/>
      <c r="EW341" s="193"/>
      <c r="EX341" s="193"/>
      <c r="EY341" s="193"/>
      <c r="EZ341" s="193"/>
      <c r="FA341" s="193"/>
      <c r="FB341" s="193"/>
      <c r="FC341" s="193"/>
      <c r="FD341" s="193"/>
      <c r="FE341" s="193"/>
      <c r="FF341" s="193"/>
      <c r="FG341" s="193"/>
      <c r="FH341" s="193"/>
      <c r="FI341" s="193"/>
      <c r="FJ341" s="193"/>
      <c r="FK341" s="193"/>
      <c r="FL341" s="193"/>
      <c r="FM341" s="193"/>
      <c r="FN341" s="193"/>
      <c r="FO341" s="193"/>
      <c r="FP341" s="193"/>
      <c r="FQ341" s="193"/>
      <c r="FR341" s="193"/>
      <c r="FS341" s="193"/>
      <c r="FT341" s="193"/>
      <c r="FU341" s="193"/>
      <c r="FV341" s="193"/>
      <c r="FW341" s="193"/>
      <c r="FX341" s="193"/>
      <c r="FY341" s="193"/>
      <c r="FZ341" s="193"/>
      <c r="GA341" s="193"/>
      <c r="GB341" s="193"/>
      <c r="GC341" s="193"/>
      <c r="GD341" s="193"/>
      <c r="GE341" s="193"/>
      <c r="GF341" s="193"/>
      <c r="GG341" s="193"/>
      <c r="GH341" s="193"/>
      <c r="GI341" s="193"/>
      <c r="GJ341" s="193"/>
      <c r="GK341" s="193"/>
      <c r="GL341" s="193"/>
      <c r="GM341" s="193"/>
      <c r="GN341" s="193"/>
      <c r="GO341" s="193"/>
      <c r="GP341" s="193"/>
      <c r="GQ341" s="193"/>
      <c r="GR341" s="193"/>
      <c r="GS341" s="193"/>
      <c r="GT341" s="193"/>
      <c r="GU341" s="193"/>
      <c r="GV341" s="193"/>
      <c r="GW341" s="193"/>
      <c r="GX341" s="193"/>
      <c r="GY341" s="193"/>
      <c r="GZ341" s="193"/>
      <c r="HA341" s="193"/>
      <c r="HB341" s="193"/>
      <c r="HC341" s="193"/>
      <c r="HD341" s="193"/>
      <c r="HE341" s="193"/>
      <c r="HF341" s="193"/>
      <c r="HG341" s="193"/>
      <c r="HH341" s="193"/>
      <c r="HI341" s="193"/>
      <c r="HJ341" s="193"/>
      <c r="HK341" s="193"/>
      <c r="HL341" s="193"/>
      <c r="HM341" s="193"/>
      <c r="HN341" s="193"/>
      <c r="HO341" s="193"/>
      <c r="HP341" s="193"/>
      <c r="HQ341" s="193"/>
      <c r="HR341" s="193"/>
      <c r="HS341" s="193"/>
      <c r="HT341" s="193"/>
    </row>
    <row r="342" spans="1:228" s="28" customFormat="1" x14ac:dyDescent="0.2">
      <c r="A342" s="277"/>
      <c r="B342" s="144"/>
      <c r="C342" s="287"/>
      <c r="D342" s="14" t="s">
        <v>388</v>
      </c>
      <c r="E342" s="10"/>
      <c r="F342" s="23"/>
      <c r="G342" s="418"/>
      <c r="H342" s="361"/>
      <c r="I342" s="283"/>
      <c r="J342" s="285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  <c r="BJ342" s="193"/>
      <c r="BK342" s="193"/>
      <c r="BL342" s="193"/>
      <c r="BM342" s="193"/>
      <c r="BN342" s="193"/>
      <c r="BO342" s="193"/>
      <c r="BP342" s="193"/>
      <c r="BQ342" s="193"/>
      <c r="BR342" s="193"/>
      <c r="BS342" s="193"/>
      <c r="BT342" s="193"/>
      <c r="BU342" s="193"/>
      <c r="BV342" s="193"/>
      <c r="BW342" s="193"/>
      <c r="BX342" s="193"/>
      <c r="BY342" s="193"/>
      <c r="BZ342" s="193"/>
      <c r="CA342" s="193"/>
      <c r="CB342" s="193"/>
      <c r="CC342" s="193"/>
      <c r="CD342" s="193"/>
      <c r="CE342" s="193"/>
      <c r="CF342" s="193"/>
      <c r="CG342" s="193"/>
      <c r="CH342" s="193"/>
      <c r="CI342" s="193"/>
      <c r="CJ342" s="193"/>
      <c r="CK342" s="193"/>
      <c r="CL342" s="193"/>
      <c r="CM342" s="193"/>
      <c r="CN342" s="193"/>
      <c r="CO342" s="193"/>
      <c r="CP342" s="193"/>
      <c r="CQ342" s="193"/>
      <c r="CR342" s="193"/>
      <c r="CS342" s="193"/>
      <c r="CT342" s="193"/>
      <c r="CU342" s="193"/>
      <c r="CV342" s="193"/>
      <c r="CW342" s="193"/>
      <c r="CX342" s="193"/>
      <c r="CY342" s="193"/>
      <c r="CZ342" s="193"/>
      <c r="DA342" s="193"/>
      <c r="DB342" s="193"/>
      <c r="DC342" s="193"/>
      <c r="DD342" s="193"/>
      <c r="DE342" s="193"/>
      <c r="DF342" s="193"/>
      <c r="DG342" s="193"/>
      <c r="DH342" s="193"/>
      <c r="DI342" s="193"/>
      <c r="DJ342" s="193"/>
      <c r="DK342" s="193"/>
      <c r="DL342" s="193"/>
      <c r="DM342" s="193"/>
      <c r="DN342" s="193"/>
      <c r="DO342" s="193"/>
      <c r="DP342" s="193"/>
      <c r="DQ342" s="193"/>
      <c r="DR342" s="193"/>
      <c r="DS342" s="193"/>
      <c r="DT342" s="193"/>
      <c r="DU342" s="193"/>
      <c r="DV342" s="193"/>
      <c r="DW342" s="193"/>
      <c r="DX342" s="193"/>
      <c r="DY342" s="193"/>
      <c r="DZ342" s="193"/>
      <c r="EA342" s="193"/>
      <c r="EB342" s="193"/>
      <c r="EC342" s="193"/>
      <c r="ED342" s="193"/>
      <c r="EE342" s="193"/>
      <c r="EF342" s="193"/>
      <c r="EG342" s="193"/>
      <c r="EH342" s="193"/>
      <c r="EI342" s="193"/>
      <c r="EJ342" s="193"/>
      <c r="EK342" s="193"/>
      <c r="EL342" s="193"/>
      <c r="EM342" s="193"/>
      <c r="EN342" s="193"/>
      <c r="EO342" s="193"/>
      <c r="EP342" s="193"/>
      <c r="EQ342" s="193"/>
      <c r="ER342" s="193"/>
      <c r="ES342" s="193"/>
      <c r="ET342" s="193"/>
      <c r="EU342" s="193"/>
      <c r="EV342" s="193"/>
      <c r="EW342" s="193"/>
      <c r="EX342" s="193"/>
      <c r="EY342" s="193"/>
      <c r="EZ342" s="193"/>
      <c r="FA342" s="193"/>
      <c r="FB342" s="193"/>
      <c r="FC342" s="193"/>
      <c r="FD342" s="193"/>
      <c r="FE342" s="193"/>
      <c r="FF342" s="193"/>
      <c r="FG342" s="193"/>
      <c r="FH342" s="193"/>
      <c r="FI342" s="193"/>
      <c r="FJ342" s="193"/>
      <c r="FK342" s="193"/>
      <c r="FL342" s="193"/>
      <c r="FM342" s="193"/>
      <c r="FN342" s="193"/>
      <c r="FO342" s="193"/>
      <c r="FP342" s="193"/>
      <c r="FQ342" s="193"/>
      <c r="FR342" s="193"/>
      <c r="FS342" s="193"/>
      <c r="FT342" s="193"/>
      <c r="FU342" s="193"/>
      <c r="FV342" s="193"/>
      <c r="FW342" s="193"/>
      <c r="FX342" s="193"/>
      <c r="FY342" s="193"/>
      <c r="FZ342" s="193"/>
      <c r="GA342" s="193"/>
      <c r="GB342" s="193"/>
      <c r="GC342" s="193"/>
      <c r="GD342" s="193"/>
      <c r="GE342" s="193"/>
      <c r="GF342" s="193"/>
      <c r="GG342" s="193"/>
      <c r="GH342" s="193"/>
      <c r="GI342" s="193"/>
      <c r="GJ342" s="193"/>
      <c r="GK342" s="193"/>
      <c r="GL342" s="193"/>
      <c r="GM342" s="193"/>
      <c r="GN342" s="193"/>
      <c r="GO342" s="193"/>
      <c r="GP342" s="193"/>
      <c r="GQ342" s="193"/>
      <c r="GR342" s="193"/>
      <c r="GS342" s="193"/>
      <c r="GT342" s="193"/>
      <c r="GU342" s="193"/>
      <c r="GV342" s="193"/>
      <c r="GW342" s="193"/>
      <c r="GX342" s="193"/>
      <c r="GY342" s="193"/>
      <c r="GZ342" s="193"/>
      <c r="HA342" s="193"/>
      <c r="HB342" s="193"/>
      <c r="HC342" s="193"/>
      <c r="HD342" s="193"/>
      <c r="HE342" s="193"/>
      <c r="HF342" s="193"/>
      <c r="HG342" s="193"/>
      <c r="HH342" s="193"/>
      <c r="HI342" s="193"/>
      <c r="HJ342" s="193"/>
      <c r="HK342" s="193"/>
      <c r="HL342" s="193"/>
      <c r="HM342" s="193"/>
      <c r="HN342" s="193"/>
      <c r="HO342" s="193"/>
      <c r="HP342" s="193"/>
      <c r="HQ342" s="193"/>
      <c r="HR342" s="193"/>
      <c r="HS342" s="193"/>
      <c r="HT342" s="193"/>
    </row>
    <row r="343" spans="1:228" s="28" customFormat="1" x14ac:dyDescent="0.2">
      <c r="A343" s="277"/>
      <c r="B343" s="144"/>
      <c r="C343" s="287"/>
      <c r="D343" s="14" t="s">
        <v>402</v>
      </c>
      <c r="E343" s="10"/>
      <c r="F343" s="23"/>
      <c r="G343" s="418"/>
      <c r="H343" s="361"/>
      <c r="I343" s="283"/>
      <c r="J343" s="285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  <c r="BJ343" s="193"/>
      <c r="BK343" s="193"/>
      <c r="BL343" s="193"/>
      <c r="BM343" s="193"/>
      <c r="BN343" s="193"/>
      <c r="BO343" s="193"/>
      <c r="BP343" s="193"/>
      <c r="BQ343" s="193"/>
      <c r="BR343" s="193"/>
      <c r="BS343" s="193"/>
      <c r="BT343" s="193"/>
      <c r="BU343" s="193"/>
      <c r="BV343" s="193"/>
      <c r="BW343" s="193"/>
      <c r="BX343" s="193"/>
      <c r="BY343" s="193"/>
      <c r="BZ343" s="193"/>
      <c r="CA343" s="193"/>
      <c r="CB343" s="193"/>
      <c r="CC343" s="193"/>
      <c r="CD343" s="193"/>
      <c r="CE343" s="193"/>
      <c r="CF343" s="193"/>
      <c r="CG343" s="193"/>
      <c r="CH343" s="193"/>
      <c r="CI343" s="193"/>
      <c r="CJ343" s="193"/>
      <c r="CK343" s="193"/>
      <c r="CL343" s="193"/>
      <c r="CM343" s="193"/>
      <c r="CN343" s="193"/>
      <c r="CO343" s="193"/>
      <c r="CP343" s="193"/>
      <c r="CQ343" s="193"/>
      <c r="CR343" s="193"/>
      <c r="CS343" s="193"/>
      <c r="CT343" s="193"/>
      <c r="CU343" s="193"/>
      <c r="CV343" s="193"/>
      <c r="CW343" s="193"/>
      <c r="CX343" s="193"/>
      <c r="CY343" s="193"/>
      <c r="CZ343" s="193"/>
      <c r="DA343" s="193"/>
      <c r="DB343" s="193"/>
      <c r="DC343" s="193"/>
      <c r="DD343" s="193"/>
      <c r="DE343" s="193"/>
      <c r="DF343" s="193"/>
      <c r="DG343" s="193"/>
      <c r="DH343" s="193"/>
      <c r="DI343" s="193"/>
      <c r="DJ343" s="193"/>
      <c r="DK343" s="193"/>
      <c r="DL343" s="193"/>
      <c r="DM343" s="193"/>
      <c r="DN343" s="193"/>
      <c r="DO343" s="193"/>
      <c r="DP343" s="193"/>
      <c r="DQ343" s="193"/>
      <c r="DR343" s="193"/>
      <c r="DS343" s="193"/>
      <c r="DT343" s="193"/>
      <c r="DU343" s="193"/>
      <c r="DV343" s="193"/>
      <c r="DW343" s="193"/>
      <c r="DX343" s="193"/>
      <c r="DY343" s="193"/>
      <c r="DZ343" s="193"/>
      <c r="EA343" s="193"/>
      <c r="EB343" s="193"/>
      <c r="EC343" s="193"/>
      <c r="ED343" s="193"/>
      <c r="EE343" s="193"/>
      <c r="EF343" s="193"/>
      <c r="EG343" s="193"/>
      <c r="EH343" s="193"/>
      <c r="EI343" s="193"/>
      <c r="EJ343" s="193"/>
      <c r="EK343" s="193"/>
      <c r="EL343" s="193"/>
      <c r="EM343" s="193"/>
      <c r="EN343" s="193"/>
      <c r="EO343" s="193"/>
      <c r="EP343" s="193"/>
      <c r="EQ343" s="193"/>
      <c r="ER343" s="193"/>
      <c r="ES343" s="193"/>
      <c r="ET343" s="193"/>
      <c r="EU343" s="193"/>
      <c r="EV343" s="193"/>
      <c r="EW343" s="193"/>
      <c r="EX343" s="193"/>
      <c r="EY343" s="193"/>
      <c r="EZ343" s="193"/>
      <c r="FA343" s="193"/>
      <c r="FB343" s="193"/>
      <c r="FC343" s="193"/>
      <c r="FD343" s="193"/>
      <c r="FE343" s="193"/>
      <c r="FF343" s="193"/>
      <c r="FG343" s="193"/>
      <c r="FH343" s="193"/>
      <c r="FI343" s="193"/>
      <c r="FJ343" s="193"/>
      <c r="FK343" s="193"/>
      <c r="FL343" s="193"/>
      <c r="FM343" s="193"/>
      <c r="FN343" s="193"/>
      <c r="FO343" s="193"/>
      <c r="FP343" s="193"/>
      <c r="FQ343" s="193"/>
      <c r="FR343" s="193"/>
      <c r="FS343" s="193"/>
      <c r="FT343" s="193"/>
      <c r="FU343" s="193"/>
      <c r="FV343" s="193"/>
      <c r="FW343" s="193"/>
      <c r="FX343" s="193"/>
      <c r="FY343" s="193"/>
      <c r="FZ343" s="193"/>
      <c r="GA343" s="193"/>
      <c r="GB343" s="193"/>
      <c r="GC343" s="193"/>
      <c r="GD343" s="193"/>
      <c r="GE343" s="193"/>
      <c r="GF343" s="193"/>
      <c r="GG343" s="193"/>
      <c r="GH343" s="193"/>
      <c r="GI343" s="193"/>
      <c r="GJ343" s="193"/>
      <c r="GK343" s="193"/>
      <c r="GL343" s="193"/>
      <c r="GM343" s="193"/>
      <c r="GN343" s="193"/>
      <c r="GO343" s="193"/>
      <c r="GP343" s="193"/>
      <c r="GQ343" s="193"/>
      <c r="GR343" s="193"/>
      <c r="GS343" s="193"/>
      <c r="GT343" s="193"/>
      <c r="GU343" s="193"/>
      <c r="GV343" s="193"/>
      <c r="GW343" s="193"/>
      <c r="GX343" s="193"/>
      <c r="GY343" s="193"/>
      <c r="GZ343" s="193"/>
      <c r="HA343" s="193"/>
      <c r="HB343" s="193"/>
      <c r="HC343" s="193"/>
      <c r="HD343" s="193"/>
      <c r="HE343" s="193"/>
      <c r="HF343" s="193"/>
      <c r="HG343" s="193"/>
      <c r="HH343" s="193"/>
      <c r="HI343" s="193"/>
      <c r="HJ343" s="193"/>
      <c r="HK343" s="193"/>
      <c r="HL343" s="193"/>
      <c r="HM343" s="193"/>
      <c r="HN343" s="193"/>
      <c r="HO343" s="193"/>
      <c r="HP343" s="193"/>
      <c r="HQ343" s="193"/>
      <c r="HR343" s="193"/>
      <c r="HS343" s="193"/>
      <c r="HT343" s="193"/>
    </row>
    <row r="344" spans="1:228" s="28" customFormat="1" x14ac:dyDescent="0.2">
      <c r="A344" s="277" t="s">
        <v>208</v>
      </c>
      <c r="B344" s="144" t="s">
        <v>203</v>
      </c>
      <c r="C344" s="287" t="s">
        <v>214</v>
      </c>
      <c r="D344" s="735" t="s">
        <v>413</v>
      </c>
      <c r="E344" s="444">
        <v>8</v>
      </c>
      <c r="F344" s="557" t="s">
        <v>193</v>
      </c>
      <c r="G344" s="775"/>
      <c r="H344" s="794"/>
      <c r="I344" s="791">
        <f>IF(ISBLANK(E344),"",G344+H344)</f>
        <v>0</v>
      </c>
      <c r="J344" s="792">
        <f>IF(ISBLANK(E344),"",E344*I344)</f>
        <v>0</v>
      </c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  <c r="BJ344" s="193"/>
      <c r="BK344" s="193"/>
      <c r="BL344" s="193"/>
      <c r="BM344" s="193"/>
      <c r="BN344" s="193"/>
      <c r="BO344" s="193"/>
      <c r="BP344" s="193"/>
      <c r="BQ344" s="193"/>
      <c r="BR344" s="193"/>
      <c r="BS344" s="193"/>
      <c r="BT344" s="193"/>
      <c r="BU344" s="193"/>
      <c r="BV344" s="193"/>
      <c r="BW344" s="193"/>
      <c r="BX344" s="193"/>
      <c r="BY344" s="193"/>
      <c r="BZ344" s="193"/>
      <c r="CA344" s="193"/>
      <c r="CB344" s="193"/>
      <c r="CC344" s="193"/>
      <c r="CD344" s="193"/>
      <c r="CE344" s="193"/>
      <c r="CF344" s="193"/>
      <c r="CG344" s="193"/>
      <c r="CH344" s="193"/>
      <c r="CI344" s="193"/>
      <c r="CJ344" s="193"/>
      <c r="CK344" s="193"/>
      <c r="CL344" s="193"/>
      <c r="CM344" s="193"/>
      <c r="CN344" s="193"/>
      <c r="CO344" s="193"/>
      <c r="CP344" s="193"/>
      <c r="CQ344" s="193"/>
      <c r="CR344" s="193"/>
      <c r="CS344" s="193"/>
      <c r="CT344" s="193"/>
      <c r="CU344" s="193"/>
      <c r="CV344" s="193"/>
      <c r="CW344" s="193"/>
      <c r="CX344" s="193"/>
      <c r="CY344" s="193"/>
      <c r="CZ344" s="193"/>
      <c r="DA344" s="193"/>
      <c r="DB344" s="193"/>
      <c r="DC344" s="193"/>
      <c r="DD344" s="193"/>
      <c r="DE344" s="193"/>
      <c r="DF344" s="193"/>
      <c r="DG344" s="193"/>
      <c r="DH344" s="193"/>
      <c r="DI344" s="193"/>
      <c r="DJ344" s="193"/>
      <c r="DK344" s="193"/>
      <c r="DL344" s="193"/>
      <c r="DM344" s="193"/>
      <c r="DN344" s="193"/>
      <c r="DO344" s="193"/>
      <c r="DP344" s="193"/>
      <c r="DQ344" s="193"/>
      <c r="DR344" s="193"/>
      <c r="DS344" s="193"/>
      <c r="DT344" s="193"/>
      <c r="DU344" s="193"/>
      <c r="DV344" s="193"/>
      <c r="DW344" s="193"/>
      <c r="DX344" s="193"/>
      <c r="DY344" s="193"/>
      <c r="DZ344" s="193"/>
      <c r="EA344" s="193"/>
      <c r="EB344" s="193"/>
      <c r="EC344" s="193"/>
      <c r="ED344" s="193"/>
      <c r="EE344" s="193"/>
      <c r="EF344" s="193"/>
      <c r="EG344" s="193"/>
      <c r="EH344" s="193"/>
      <c r="EI344" s="193"/>
      <c r="EJ344" s="193"/>
      <c r="EK344" s="193"/>
      <c r="EL344" s="193"/>
      <c r="EM344" s="193"/>
      <c r="EN344" s="193"/>
      <c r="EO344" s="193"/>
      <c r="EP344" s="193"/>
      <c r="EQ344" s="193"/>
      <c r="ER344" s="193"/>
      <c r="ES344" s="193"/>
      <c r="ET344" s="193"/>
      <c r="EU344" s="193"/>
      <c r="EV344" s="193"/>
      <c r="EW344" s="193"/>
      <c r="EX344" s="193"/>
      <c r="EY344" s="193"/>
      <c r="EZ344" s="193"/>
      <c r="FA344" s="193"/>
      <c r="FB344" s="193"/>
      <c r="FC344" s="193"/>
      <c r="FD344" s="193"/>
      <c r="FE344" s="193"/>
      <c r="FF344" s="193"/>
      <c r="FG344" s="193"/>
      <c r="FH344" s="193"/>
      <c r="FI344" s="193"/>
      <c r="FJ344" s="193"/>
      <c r="FK344" s="193"/>
      <c r="FL344" s="193"/>
      <c r="FM344" s="193"/>
      <c r="FN344" s="193"/>
      <c r="FO344" s="193"/>
      <c r="FP344" s="193"/>
      <c r="FQ344" s="193"/>
      <c r="FR344" s="193"/>
      <c r="FS344" s="193"/>
      <c r="FT344" s="193"/>
      <c r="FU344" s="193"/>
      <c r="FV344" s="193"/>
      <c r="FW344" s="193"/>
      <c r="FX344" s="193"/>
      <c r="FY344" s="193"/>
      <c r="FZ344" s="193"/>
      <c r="GA344" s="193"/>
      <c r="GB344" s="193"/>
      <c r="GC344" s="193"/>
      <c r="GD344" s="193"/>
      <c r="GE344" s="193"/>
      <c r="GF344" s="193"/>
      <c r="GG344" s="193"/>
      <c r="GH344" s="193"/>
      <c r="GI344" s="193"/>
      <c r="GJ344" s="193"/>
      <c r="GK344" s="193"/>
      <c r="GL344" s="193"/>
      <c r="GM344" s="193"/>
      <c r="GN344" s="193"/>
      <c r="GO344" s="193"/>
      <c r="GP344" s="193"/>
      <c r="GQ344" s="193"/>
      <c r="GR344" s="193"/>
      <c r="GS344" s="193"/>
      <c r="GT344" s="193"/>
      <c r="GU344" s="193"/>
      <c r="GV344" s="193"/>
      <c r="GW344" s="193"/>
      <c r="GX344" s="193"/>
      <c r="GY344" s="193"/>
      <c r="GZ344" s="193"/>
      <c r="HA344" s="193"/>
      <c r="HB344" s="193"/>
      <c r="HC344" s="193"/>
      <c r="HD344" s="193"/>
      <c r="HE344" s="193"/>
      <c r="HF344" s="193"/>
      <c r="HG344" s="193"/>
      <c r="HH344" s="193"/>
      <c r="HI344" s="193"/>
      <c r="HJ344" s="193"/>
      <c r="HK344" s="193"/>
      <c r="HL344" s="193"/>
      <c r="HM344" s="193"/>
      <c r="HN344" s="193"/>
      <c r="HO344" s="193"/>
      <c r="HP344" s="193"/>
      <c r="HQ344" s="193"/>
      <c r="HR344" s="193"/>
      <c r="HS344" s="193"/>
      <c r="HT344" s="193"/>
    </row>
    <row r="345" spans="1:228" s="28" customFormat="1" ht="56.25" x14ac:dyDescent="0.2">
      <c r="A345" s="277"/>
      <c r="B345" s="144"/>
      <c r="C345" s="287"/>
      <c r="D345" s="559" t="s">
        <v>414</v>
      </c>
      <c r="E345" s="10"/>
      <c r="F345" s="23"/>
      <c r="G345" s="418"/>
      <c r="H345" s="361"/>
      <c r="I345" s="283"/>
      <c r="J345" s="285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  <c r="BJ345" s="193"/>
      <c r="BK345" s="193"/>
      <c r="BL345" s="193"/>
      <c r="BM345" s="193"/>
      <c r="BN345" s="193"/>
      <c r="BO345" s="193"/>
      <c r="BP345" s="193"/>
      <c r="BQ345" s="193"/>
      <c r="BR345" s="193"/>
      <c r="BS345" s="193"/>
      <c r="BT345" s="193"/>
      <c r="BU345" s="193"/>
      <c r="BV345" s="193"/>
      <c r="BW345" s="193"/>
      <c r="BX345" s="193"/>
      <c r="BY345" s="193"/>
      <c r="BZ345" s="193"/>
      <c r="CA345" s="193"/>
      <c r="CB345" s="193"/>
      <c r="CC345" s="193"/>
      <c r="CD345" s="193"/>
      <c r="CE345" s="193"/>
      <c r="CF345" s="193"/>
      <c r="CG345" s="193"/>
      <c r="CH345" s="193"/>
      <c r="CI345" s="193"/>
      <c r="CJ345" s="193"/>
      <c r="CK345" s="193"/>
      <c r="CL345" s="193"/>
      <c r="CM345" s="193"/>
      <c r="CN345" s="193"/>
      <c r="CO345" s="193"/>
      <c r="CP345" s="193"/>
      <c r="CQ345" s="193"/>
      <c r="CR345" s="193"/>
      <c r="CS345" s="193"/>
      <c r="CT345" s="193"/>
      <c r="CU345" s="193"/>
      <c r="CV345" s="193"/>
      <c r="CW345" s="193"/>
      <c r="CX345" s="193"/>
      <c r="CY345" s="193"/>
      <c r="CZ345" s="193"/>
      <c r="DA345" s="193"/>
      <c r="DB345" s="193"/>
      <c r="DC345" s="193"/>
      <c r="DD345" s="193"/>
      <c r="DE345" s="193"/>
      <c r="DF345" s="193"/>
      <c r="DG345" s="193"/>
      <c r="DH345" s="193"/>
      <c r="DI345" s="193"/>
      <c r="DJ345" s="193"/>
      <c r="DK345" s="193"/>
      <c r="DL345" s="193"/>
      <c r="DM345" s="193"/>
      <c r="DN345" s="193"/>
      <c r="DO345" s="193"/>
      <c r="DP345" s="193"/>
      <c r="DQ345" s="193"/>
      <c r="DR345" s="193"/>
      <c r="DS345" s="193"/>
      <c r="DT345" s="193"/>
      <c r="DU345" s="193"/>
      <c r="DV345" s="193"/>
      <c r="DW345" s="193"/>
      <c r="DX345" s="193"/>
      <c r="DY345" s="193"/>
      <c r="DZ345" s="193"/>
      <c r="EA345" s="193"/>
      <c r="EB345" s="193"/>
      <c r="EC345" s="193"/>
      <c r="ED345" s="193"/>
      <c r="EE345" s="193"/>
      <c r="EF345" s="193"/>
      <c r="EG345" s="193"/>
      <c r="EH345" s="193"/>
      <c r="EI345" s="193"/>
      <c r="EJ345" s="193"/>
      <c r="EK345" s="193"/>
      <c r="EL345" s="193"/>
      <c r="EM345" s="193"/>
      <c r="EN345" s="193"/>
      <c r="EO345" s="193"/>
      <c r="EP345" s="193"/>
      <c r="EQ345" s="193"/>
      <c r="ER345" s="193"/>
      <c r="ES345" s="193"/>
      <c r="ET345" s="193"/>
      <c r="EU345" s="193"/>
      <c r="EV345" s="193"/>
      <c r="EW345" s="193"/>
      <c r="EX345" s="193"/>
      <c r="EY345" s="193"/>
      <c r="EZ345" s="193"/>
      <c r="FA345" s="193"/>
      <c r="FB345" s="193"/>
      <c r="FC345" s="193"/>
      <c r="FD345" s="193"/>
      <c r="FE345" s="193"/>
      <c r="FF345" s="193"/>
      <c r="FG345" s="193"/>
      <c r="FH345" s="193"/>
      <c r="FI345" s="193"/>
      <c r="FJ345" s="193"/>
      <c r="FK345" s="193"/>
      <c r="FL345" s="193"/>
      <c r="FM345" s="193"/>
      <c r="FN345" s="193"/>
      <c r="FO345" s="193"/>
      <c r="FP345" s="193"/>
      <c r="FQ345" s="193"/>
      <c r="FR345" s="193"/>
      <c r="FS345" s="193"/>
      <c r="FT345" s="193"/>
      <c r="FU345" s="193"/>
      <c r="FV345" s="193"/>
      <c r="FW345" s="193"/>
      <c r="FX345" s="193"/>
      <c r="FY345" s="193"/>
      <c r="FZ345" s="193"/>
      <c r="GA345" s="193"/>
      <c r="GB345" s="193"/>
      <c r="GC345" s="193"/>
      <c r="GD345" s="193"/>
      <c r="GE345" s="193"/>
      <c r="GF345" s="193"/>
      <c r="GG345" s="193"/>
      <c r="GH345" s="193"/>
      <c r="GI345" s="193"/>
      <c r="GJ345" s="193"/>
      <c r="GK345" s="193"/>
      <c r="GL345" s="193"/>
      <c r="GM345" s="193"/>
      <c r="GN345" s="193"/>
      <c r="GO345" s="193"/>
      <c r="GP345" s="193"/>
      <c r="GQ345" s="193"/>
      <c r="GR345" s="193"/>
      <c r="GS345" s="193"/>
      <c r="GT345" s="193"/>
      <c r="GU345" s="193"/>
      <c r="GV345" s="193"/>
      <c r="GW345" s="193"/>
      <c r="GX345" s="193"/>
      <c r="GY345" s="193"/>
      <c r="GZ345" s="193"/>
      <c r="HA345" s="193"/>
      <c r="HB345" s="193"/>
      <c r="HC345" s="193"/>
      <c r="HD345" s="193"/>
      <c r="HE345" s="193"/>
      <c r="HF345" s="193"/>
      <c r="HG345" s="193"/>
      <c r="HH345" s="193"/>
      <c r="HI345" s="193"/>
      <c r="HJ345" s="193"/>
      <c r="HK345" s="193"/>
      <c r="HL345" s="193"/>
      <c r="HM345" s="193"/>
      <c r="HN345" s="193"/>
      <c r="HO345" s="193"/>
      <c r="HP345" s="193"/>
      <c r="HQ345" s="193"/>
      <c r="HR345" s="193"/>
      <c r="HS345" s="193"/>
      <c r="HT345" s="193"/>
    </row>
    <row r="346" spans="1:228" s="28" customFormat="1" ht="33.75" x14ac:dyDescent="0.2">
      <c r="A346" s="277"/>
      <c r="B346" s="144"/>
      <c r="C346" s="287"/>
      <c r="D346" s="11" t="s">
        <v>374</v>
      </c>
      <c r="E346" s="10"/>
      <c r="F346" s="23"/>
      <c r="G346" s="418"/>
      <c r="H346" s="361"/>
      <c r="I346" s="283"/>
      <c r="J346" s="285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  <c r="BJ346" s="193"/>
      <c r="BK346" s="193"/>
      <c r="BL346" s="193"/>
      <c r="BM346" s="193"/>
      <c r="BN346" s="193"/>
      <c r="BO346" s="193"/>
      <c r="BP346" s="193"/>
      <c r="BQ346" s="193"/>
      <c r="BR346" s="193"/>
      <c r="BS346" s="193"/>
      <c r="BT346" s="193"/>
      <c r="BU346" s="193"/>
      <c r="BV346" s="193"/>
      <c r="BW346" s="193"/>
      <c r="BX346" s="193"/>
      <c r="BY346" s="193"/>
      <c r="BZ346" s="193"/>
      <c r="CA346" s="193"/>
      <c r="CB346" s="193"/>
      <c r="CC346" s="193"/>
      <c r="CD346" s="193"/>
      <c r="CE346" s="193"/>
      <c r="CF346" s="193"/>
      <c r="CG346" s="193"/>
      <c r="CH346" s="193"/>
      <c r="CI346" s="193"/>
      <c r="CJ346" s="193"/>
      <c r="CK346" s="193"/>
      <c r="CL346" s="193"/>
      <c r="CM346" s="193"/>
      <c r="CN346" s="193"/>
      <c r="CO346" s="193"/>
      <c r="CP346" s="193"/>
      <c r="CQ346" s="193"/>
      <c r="CR346" s="193"/>
      <c r="CS346" s="193"/>
      <c r="CT346" s="193"/>
      <c r="CU346" s="193"/>
      <c r="CV346" s="193"/>
      <c r="CW346" s="193"/>
      <c r="CX346" s="193"/>
      <c r="CY346" s="193"/>
      <c r="CZ346" s="193"/>
      <c r="DA346" s="193"/>
      <c r="DB346" s="193"/>
      <c r="DC346" s="193"/>
      <c r="DD346" s="193"/>
      <c r="DE346" s="193"/>
      <c r="DF346" s="193"/>
      <c r="DG346" s="193"/>
      <c r="DH346" s="193"/>
      <c r="DI346" s="193"/>
      <c r="DJ346" s="193"/>
      <c r="DK346" s="193"/>
      <c r="DL346" s="193"/>
      <c r="DM346" s="193"/>
      <c r="DN346" s="193"/>
      <c r="DO346" s="193"/>
      <c r="DP346" s="193"/>
      <c r="DQ346" s="193"/>
      <c r="DR346" s="193"/>
      <c r="DS346" s="193"/>
      <c r="DT346" s="193"/>
      <c r="DU346" s="193"/>
      <c r="DV346" s="193"/>
      <c r="DW346" s="193"/>
      <c r="DX346" s="193"/>
      <c r="DY346" s="193"/>
      <c r="DZ346" s="193"/>
      <c r="EA346" s="193"/>
      <c r="EB346" s="193"/>
      <c r="EC346" s="193"/>
      <c r="ED346" s="193"/>
      <c r="EE346" s="193"/>
      <c r="EF346" s="193"/>
      <c r="EG346" s="193"/>
      <c r="EH346" s="193"/>
      <c r="EI346" s="193"/>
      <c r="EJ346" s="193"/>
      <c r="EK346" s="193"/>
      <c r="EL346" s="193"/>
      <c r="EM346" s="193"/>
      <c r="EN346" s="193"/>
      <c r="EO346" s="193"/>
      <c r="EP346" s="193"/>
      <c r="EQ346" s="193"/>
      <c r="ER346" s="193"/>
      <c r="ES346" s="193"/>
      <c r="ET346" s="193"/>
      <c r="EU346" s="193"/>
      <c r="EV346" s="193"/>
      <c r="EW346" s="193"/>
      <c r="EX346" s="193"/>
      <c r="EY346" s="193"/>
      <c r="EZ346" s="193"/>
      <c r="FA346" s="193"/>
      <c r="FB346" s="193"/>
      <c r="FC346" s="193"/>
      <c r="FD346" s="193"/>
      <c r="FE346" s="193"/>
      <c r="FF346" s="193"/>
      <c r="FG346" s="193"/>
      <c r="FH346" s="193"/>
      <c r="FI346" s="193"/>
      <c r="FJ346" s="193"/>
      <c r="FK346" s="193"/>
      <c r="FL346" s="193"/>
      <c r="FM346" s="193"/>
      <c r="FN346" s="193"/>
      <c r="FO346" s="193"/>
      <c r="FP346" s="193"/>
      <c r="FQ346" s="193"/>
      <c r="FR346" s="193"/>
      <c r="FS346" s="193"/>
      <c r="FT346" s="193"/>
      <c r="FU346" s="193"/>
      <c r="FV346" s="193"/>
      <c r="FW346" s="193"/>
      <c r="FX346" s="193"/>
      <c r="FY346" s="193"/>
      <c r="FZ346" s="193"/>
      <c r="GA346" s="193"/>
      <c r="GB346" s="193"/>
      <c r="GC346" s="193"/>
      <c r="GD346" s="193"/>
      <c r="GE346" s="193"/>
      <c r="GF346" s="193"/>
      <c r="GG346" s="193"/>
      <c r="GH346" s="193"/>
      <c r="GI346" s="193"/>
      <c r="GJ346" s="193"/>
      <c r="GK346" s="193"/>
      <c r="GL346" s="193"/>
      <c r="GM346" s="193"/>
      <c r="GN346" s="193"/>
      <c r="GO346" s="193"/>
      <c r="GP346" s="193"/>
      <c r="GQ346" s="193"/>
      <c r="GR346" s="193"/>
      <c r="GS346" s="193"/>
      <c r="GT346" s="193"/>
      <c r="GU346" s="193"/>
      <c r="GV346" s="193"/>
      <c r="GW346" s="193"/>
      <c r="GX346" s="193"/>
      <c r="GY346" s="193"/>
      <c r="GZ346" s="193"/>
      <c r="HA346" s="193"/>
      <c r="HB346" s="193"/>
      <c r="HC346" s="193"/>
      <c r="HD346" s="193"/>
      <c r="HE346" s="193"/>
      <c r="HF346" s="193"/>
      <c r="HG346" s="193"/>
      <c r="HH346" s="193"/>
      <c r="HI346" s="193"/>
      <c r="HJ346" s="193"/>
      <c r="HK346" s="193"/>
      <c r="HL346" s="193"/>
      <c r="HM346" s="193"/>
      <c r="HN346" s="193"/>
      <c r="HO346" s="193"/>
      <c r="HP346" s="193"/>
      <c r="HQ346" s="193"/>
      <c r="HR346" s="193"/>
      <c r="HS346" s="193"/>
      <c r="HT346" s="193"/>
    </row>
    <row r="347" spans="1:228" s="28" customFormat="1" x14ac:dyDescent="0.2">
      <c r="A347" s="277"/>
      <c r="B347" s="144"/>
      <c r="C347" s="287"/>
      <c r="D347" s="14" t="s">
        <v>388</v>
      </c>
      <c r="E347" s="10"/>
      <c r="F347" s="23"/>
      <c r="G347" s="418"/>
      <c r="H347" s="361"/>
      <c r="I347" s="283"/>
      <c r="J347" s="285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  <c r="BJ347" s="193"/>
      <c r="BK347" s="193"/>
      <c r="BL347" s="193"/>
      <c r="BM347" s="193"/>
      <c r="BN347" s="193"/>
      <c r="BO347" s="193"/>
      <c r="BP347" s="193"/>
      <c r="BQ347" s="193"/>
      <c r="BR347" s="193"/>
      <c r="BS347" s="193"/>
      <c r="BT347" s="193"/>
      <c r="BU347" s="193"/>
      <c r="BV347" s="193"/>
      <c r="BW347" s="193"/>
      <c r="BX347" s="193"/>
      <c r="BY347" s="193"/>
      <c r="BZ347" s="193"/>
      <c r="CA347" s="193"/>
      <c r="CB347" s="193"/>
      <c r="CC347" s="193"/>
      <c r="CD347" s="193"/>
      <c r="CE347" s="193"/>
      <c r="CF347" s="193"/>
      <c r="CG347" s="193"/>
      <c r="CH347" s="193"/>
      <c r="CI347" s="193"/>
      <c r="CJ347" s="193"/>
      <c r="CK347" s="193"/>
      <c r="CL347" s="193"/>
      <c r="CM347" s="193"/>
      <c r="CN347" s="193"/>
      <c r="CO347" s="193"/>
      <c r="CP347" s="193"/>
      <c r="CQ347" s="193"/>
      <c r="CR347" s="193"/>
      <c r="CS347" s="193"/>
      <c r="CT347" s="193"/>
      <c r="CU347" s="193"/>
      <c r="CV347" s="193"/>
      <c r="CW347" s="193"/>
      <c r="CX347" s="193"/>
      <c r="CY347" s="193"/>
      <c r="CZ347" s="193"/>
      <c r="DA347" s="193"/>
      <c r="DB347" s="193"/>
      <c r="DC347" s="193"/>
      <c r="DD347" s="193"/>
      <c r="DE347" s="193"/>
      <c r="DF347" s="193"/>
      <c r="DG347" s="193"/>
      <c r="DH347" s="193"/>
      <c r="DI347" s="193"/>
      <c r="DJ347" s="193"/>
      <c r="DK347" s="193"/>
      <c r="DL347" s="193"/>
      <c r="DM347" s="193"/>
      <c r="DN347" s="193"/>
      <c r="DO347" s="193"/>
      <c r="DP347" s="193"/>
      <c r="DQ347" s="193"/>
      <c r="DR347" s="193"/>
      <c r="DS347" s="193"/>
      <c r="DT347" s="193"/>
      <c r="DU347" s="193"/>
      <c r="DV347" s="193"/>
      <c r="DW347" s="193"/>
      <c r="DX347" s="193"/>
      <c r="DY347" s="193"/>
      <c r="DZ347" s="193"/>
      <c r="EA347" s="193"/>
      <c r="EB347" s="193"/>
      <c r="EC347" s="193"/>
      <c r="ED347" s="193"/>
      <c r="EE347" s="193"/>
      <c r="EF347" s="193"/>
      <c r="EG347" s="193"/>
      <c r="EH347" s="193"/>
      <c r="EI347" s="193"/>
      <c r="EJ347" s="193"/>
      <c r="EK347" s="193"/>
      <c r="EL347" s="193"/>
      <c r="EM347" s="193"/>
      <c r="EN347" s="193"/>
      <c r="EO347" s="193"/>
      <c r="EP347" s="193"/>
      <c r="EQ347" s="193"/>
      <c r="ER347" s="193"/>
      <c r="ES347" s="193"/>
      <c r="ET347" s="193"/>
      <c r="EU347" s="193"/>
      <c r="EV347" s="193"/>
      <c r="EW347" s="193"/>
      <c r="EX347" s="193"/>
      <c r="EY347" s="193"/>
      <c r="EZ347" s="193"/>
      <c r="FA347" s="193"/>
      <c r="FB347" s="193"/>
      <c r="FC347" s="193"/>
      <c r="FD347" s="193"/>
      <c r="FE347" s="193"/>
      <c r="FF347" s="193"/>
      <c r="FG347" s="193"/>
      <c r="FH347" s="193"/>
      <c r="FI347" s="193"/>
      <c r="FJ347" s="193"/>
      <c r="FK347" s="193"/>
      <c r="FL347" s="193"/>
      <c r="FM347" s="193"/>
      <c r="FN347" s="193"/>
      <c r="FO347" s="193"/>
      <c r="FP347" s="193"/>
      <c r="FQ347" s="193"/>
      <c r="FR347" s="193"/>
      <c r="FS347" s="193"/>
      <c r="FT347" s="193"/>
      <c r="FU347" s="193"/>
      <c r="FV347" s="193"/>
      <c r="FW347" s="193"/>
      <c r="FX347" s="193"/>
      <c r="FY347" s="193"/>
      <c r="FZ347" s="193"/>
      <c r="GA347" s="193"/>
      <c r="GB347" s="193"/>
      <c r="GC347" s="193"/>
      <c r="GD347" s="193"/>
      <c r="GE347" s="193"/>
      <c r="GF347" s="193"/>
      <c r="GG347" s="193"/>
      <c r="GH347" s="193"/>
      <c r="GI347" s="193"/>
      <c r="GJ347" s="193"/>
      <c r="GK347" s="193"/>
      <c r="GL347" s="193"/>
      <c r="GM347" s="193"/>
      <c r="GN347" s="193"/>
      <c r="GO347" s="193"/>
      <c r="GP347" s="193"/>
      <c r="GQ347" s="193"/>
      <c r="GR347" s="193"/>
      <c r="GS347" s="193"/>
      <c r="GT347" s="193"/>
      <c r="GU347" s="193"/>
      <c r="GV347" s="193"/>
      <c r="GW347" s="193"/>
      <c r="GX347" s="193"/>
      <c r="GY347" s="193"/>
      <c r="GZ347" s="193"/>
      <c r="HA347" s="193"/>
      <c r="HB347" s="193"/>
      <c r="HC347" s="193"/>
      <c r="HD347" s="193"/>
      <c r="HE347" s="193"/>
      <c r="HF347" s="193"/>
      <c r="HG347" s="193"/>
      <c r="HH347" s="193"/>
      <c r="HI347" s="193"/>
      <c r="HJ347" s="193"/>
      <c r="HK347" s="193"/>
      <c r="HL347" s="193"/>
      <c r="HM347" s="193"/>
      <c r="HN347" s="193"/>
      <c r="HO347" s="193"/>
      <c r="HP347" s="193"/>
      <c r="HQ347" s="193"/>
      <c r="HR347" s="193"/>
      <c r="HS347" s="193"/>
      <c r="HT347" s="193"/>
    </row>
    <row r="348" spans="1:228" s="28" customFormat="1" x14ac:dyDescent="0.2">
      <c r="A348" s="277"/>
      <c r="B348" s="144"/>
      <c r="C348" s="287"/>
      <c r="D348" s="14" t="s">
        <v>415</v>
      </c>
      <c r="E348" s="10"/>
      <c r="F348" s="23"/>
      <c r="G348" s="418"/>
      <c r="H348" s="361"/>
      <c r="I348" s="283"/>
      <c r="J348" s="285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  <c r="BJ348" s="193"/>
      <c r="BK348" s="193"/>
      <c r="BL348" s="193"/>
      <c r="BM348" s="193"/>
      <c r="BN348" s="193"/>
      <c r="BO348" s="193"/>
      <c r="BP348" s="193"/>
      <c r="BQ348" s="193"/>
      <c r="BR348" s="193"/>
      <c r="BS348" s="193"/>
      <c r="BT348" s="193"/>
      <c r="BU348" s="193"/>
      <c r="BV348" s="193"/>
      <c r="BW348" s="193"/>
      <c r="BX348" s="193"/>
      <c r="BY348" s="193"/>
      <c r="BZ348" s="193"/>
      <c r="CA348" s="193"/>
      <c r="CB348" s="193"/>
      <c r="CC348" s="193"/>
      <c r="CD348" s="193"/>
      <c r="CE348" s="193"/>
      <c r="CF348" s="193"/>
      <c r="CG348" s="193"/>
      <c r="CH348" s="193"/>
      <c r="CI348" s="193"/>
      <c r="CJ348" s="193"/>
      <c r="CK348" s="193"/>
      <c r="CL348" s="193"/>
      <c r="CM348" s="193"/>
      <c r="CN348" s="193"/>
      <c r="CO348" s="193"/>
      <c r="CP348" s="193"/>
      <c r="CQ348" s="193"/>
      <c r="CR348" s="193"/>
      <c r="CS348" s="193"/>
      <c r="CT348" s="193"/>
      <c r="CU348" s="193"/>
      <c r="CV348" s="193"/>
      <c r="CW348" s="193"/>
      <c r="CX348" s="193"/>
      <c r="CY348" s="193"/>
      <c r="CZ348" s="193"/>
      <c r="DA348" s="193"/>
      <c r="DB348" s="193"/>
      <c r="DC348" s="193"/>
      <c r="DD348" s="193"/>
      <c r="DE348" s="193"/>
      <c r="DF348" s="193"/>
      <c r="DG348" s="193"/>
      <c r="DH348" s="193"/>
      <c r="DI348" s="193"/>
      <c r="DJ348" s="193"/>
      <c r="DK348" s="193"/>
      <c r="DL348" s="193"/>
      <c r="DM348" s="193"/>
      <c r="DN348" s="193"/>
      <c r="DO348" s="193"/>
      <c r="DP348" s="193"/>
      <c r="DQ348" s="193"/>
      <c r="DR348" s="193"/>
      <c r="DS348" s="193"/>
      <c r="DT348" s="193"/>
      <c r="DU348" s="193"/>
      <c r="DV348" s="193"/>
      <c r="DW348" s="193"/>
      <c r="DX348" s="193"/>
      <c r="DY348" s="193"/>
      <c r="DZ348" s="193"/>
      <c r="EA348" s="193"/>
      <c r="EB348" s="193"/>
      <c r="EC348" s="193"/>
      <c r="ED348" s="193"/>
      <c r="EE348" s="193"/>
      <c r="EF348" s="193"/>
      <c r="EG348" s="193"/>
      <c r="EH348" s="193"/>
      <c r="EI348" s="193"/>
      <c r="EJ348" s="193"/>
      <c r="EK348" s="193"/>
      <c r="EL348" s="193"/>
      <c r="EM348" s="193"/>
      <c r="EN348" s="193"/>
      <c r="EO348" s="193"/>
      <c r="EP348" s="193"/>
      <c r="EQ348" s="193"/>
      <c r="ER348" s="193"/>
      <c r="ES348" s="193"/>
      <c r="ET348" s="193"/>
      <c r="EU348" s="193"/>
      <c r="EV348" s="193"/>
      <c r="EW348" s="193"/>
      <c r="EX348" s="193"/>
      <c r="EY348" s="193"/>
      <c r="EZ348" s="193"/>
      <c r="FA348" s="193"/>
      <c r="FB348" s="193"/>
      <c r="FC348" s="193"/>
      <c r="FD348" s="193"/>
      <c r="FE348" s="193"/>
      <c r="FF348" s="193"/>
      <c r="FG348" s="193"/>
      <c r="FH348" s="193"/>
      <c r="FI348" s="193"/>
      <c r="FJ348" s="193"/>
      <c r="FK348" s="193"/>
      <c r="FL348" s="193"/>
      <c r="FM348" s="193"/>
      <c r="FN348" s="193"/>
      <c r="FO348" s="193"/>
      <c r="FP348" s="193"/>
      <c r="FQ348" s="193"/>
      <c r="FR348" s="193"/>
      <c r="FS348" s="193"/>
      <c r="FT348" s="193"/>
      <c r="FU348" s="193"/>
      <c r="FV348" s="193"/>
      <c r="FW348" s="193"/>
      <c r="FX348" s="193"/>
      <c r="FY348" s="193"/>
      <c r="FZ348" s="193"/>
      <c r="GA348" s="193"/>
      <c r="GB348" s="193"/>
      <c r="GC348" s="193"/>
      <c r="GD348" s="193"/>
      <c r="GE348" s="193"/>
      <c r="GF348" s="193"/>
      <c r="GG348" s="193"/>
      <c r="GH348" s="193"/>
      <c r="GI348" s="193"/>
      <c r="GJ348" s="193"/>
      <c r="GK348" s="193"/>
      <c r="GL348" s="193"/>
      <c r="GM348" s="193"/>
      <c r="GN348" s="193"/>
      <c r="GO348" s="193"/>
      <c r="GP348" s="193"/>
      <c r="GQ348" s="193"/>
      <c r="GR348" s="193"/>
      <c r="GS348" s="193"/>
      <c r="GT348" s="193"/>
      <c r="GU348" s="193"/>
      <c r="GV348" s="193"/>
      <c r="GW348" s="193"/>
      <c r="GX348" s="193"/>
      <c r="GY348" s="193"/>
      <c r="GZ348" s="193"/>
      <c r="HA348" s="193"/>
      <c r="HB348" s="193"/>
      <c r="HC348" s="193"/>
      <c r="HD348" s="193"/>
      <c r="HE348" s="193"/>
      <c r="HF348" s="193"/>
      <c r="HG348" s="193"/>
      <c r="HH348" s="193"/>
      <c r="HI348" s="193"/>
      <c r="HJ348" s="193"/>
      <c r="HK348" s="193"/>
      <c r="HL348" s="193"/>
      <c r="HM348" s="193"/>
      <c r="HN348" s="193"/>
      <c r="HO348" s="193"/>
      <c r="HP348" s="193"/>
      <c r="HQ348" s="193"/>
      <c r="HR348" s="193"/>
      <c r="HS348" s="193"/>
      <c r="HT348" s="193"/>
    </row>
    <row r="349" spans="1:228" s="28" customFormat="1" x14ac:dyDescent="0.2">
      <c r="A349" s="277" t="s">
        <v>208</v>
      </c>
      <c r="B349" s="144" t="s">
        <v>203</v>
      </c>
      <c r="C349" s="287" t="s">
        <v>87</v>
      </c>
      <c r="D349" s="735" t="s">
        <v>403</v>
      </c>
      <c r="E349" s="729">
        <v>1</v>
      </c>
      <c r="F349" s="13" t="s">
        <v>336</v>
      </c>
      <c r="G349" s="773"/>
      <c r="H349" s="794"/>
      <c r="I349" s="791">
        <f>IF(ISBLANK(E349),"",G349+H349)</f>
        <v>0</v>
      </c>
      <c r="J349" s="792">
        <f>IF(ISBLANK(E349),"",E349*I349)</f>
        <v>0</v>
      </c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  <c r="BJ349" s="193"/>
      <c r="BK349" s="193"/>
      <c r="BL349" s="193"/>
      <c r="BM349" s="193"/>
      <c r="BN349" s="193"/>
      <c r="BO349" s="193"/>
      <c r="BP349" s="193"/>
      <c r="BQ349" s="193"/>
      <c r="BR349" s="193"/>
      <c r="BS349" s="193"/>
      <c r="BT349" s="193"/>
      <c r="BU349" s="193"/>
      <c r="BV349" s="193"/>
      <c r="BW349" s="193"/>
      <c r="BX349" s="193"/>
      <c r="BY349" s="193"/>
      <c r="BZ349" s="193"/>
      <c r="CA349" s="193"/>
      <c r="CB349" s="193"/>
      <c r="CC349" s="193"/>
      <c r="CD349" s="193"/>
      <c r="CE349" s="193"/>
      <c r="CF349" s="193"/>
      <c r="CG349" s="193"/>
      <c r="CH349" s="193"/>
      <c r="CI349" s="193"/>
      <c r="CJ349" s="193"/>
      <c r="CK349" s="193"/>
      <c r="CL349" s="193"/>
      <c r="CM349" s="193"/>
      <c r="CN349" s="193"/>
      <c r="CO349" s="193"/>
      <c r="CP349" s="193"/>
      <c r="CQ349" s="193"/>
      <c r="CR349" s="193"/>
      <c r="CS349" s="193"/>
      <c r="CT349" s="193"/>
      <c r="CU349" s="193"/>
      <c r="CV349" s="193"/>
      <c r="CW349" s="193"/>
      <c r="CX349" s="193"/>
      <c r="CY349" s="193"/>
      <c r="CZ349" s="193"/>
      <c r="DA349" s="193"/>
      <c r="DB349" s="193"/>
      <c r="DC349" s="193"/>
      <c r="DD349" s="193"/>
      <c r="DE349" s="193"/>
      <c r="DF349" s="193"/>
      <c r="DG349" s="193"/>
      <c r="DH349" s="193"/>
      <c r="DI349" s="193"/>
      <c r="DJ349" s="193"/>
      <c r="DK349" s="193"/>
      <c r="DL349" s="193"/>
      <c r="DM349" s="193"/>
      <c r="DN349" s="193"/>
      <c r="DO349" s="193"/>
      <c r="DP349" s="193"/>
      <c r="DQ349" s="193"/>
      <c r="DR349" s="193"/>
      <c r="DS349" s="193"/>
      <c r="DT349" s="193"/>
      <c r="DU349" s="193"/>
      <c r="DV349" s="193"/>
      <c r="DW349" s="193"/>
      <c r="DX349" s="193"/>
      <c r="DY349" s="193"/>
      <c r="DZ349" s="193"/>
      <c r="EA349" s="193"/>
      <c r="EB349" s="193"/>
      <c r="EC349" s="193"/>
      <c r="ED349" s="193"/>
      <c r="EE349" s="193"/>
      <c r="EF349" s="193"/>
      <c r="EG349" s="193"/>
      <c r="EH349" s="193"/>
      <c r="EI349" s="193"/>
      <c r="EJ349" s="193"/>
      <c r="EK349" s="193"/>
      <c r="EL349" s="193"/>
      <c r="EM349" s="193"/>
      <c r="EN349" s="193"/>
      <c r="EO349" s="193"/>
      <c r="EP349" s="193"/>
      <c r="EQ349" s="193"/>
      <c r="ER349" s="193"/>
      <c r="ES349" s="193"/>
      <c r="ET349" s="193"/>
      <c r="EU349" s="193"/>
      <c r="EV349" s="193"/>
      <c r="EW349" s="193"/>
      <c r="EX349" s="193"/>
      <c r="EY349" s="193"/>
      <c r="EZ349" s="193"/>
      <c r="FA349" s="193"/>
      <c r="FB349" s="193"/>
      <c r="FC349" s="193"/>
      <c r="FD349" s="193"/>
      <c r="FE349" s="193"/>
      <c r="FF349" s="193"/>
      <c r="FG349" s="193"/>
      <c r="FH349" s="193"/>
      <c r="FI349" s="193"/>
      <c r="FJ349" s="193"/>
      <c r="FK349" s="193"/>
      <c r="FL349" s="193"/>
      <c r="FM349" s="193"/>
      <c r="FN349" s="193"/>
      <c r="FO349" s="193"/>
      <c r="FP349" s="193"/>
      <c r="FQ349" s="193"/>
      <c r="FR349" s="193"/>
      <c r="FS349" s="193"/>
      <c r="FT349" s="193"/>
      <c r="FU349" s="193"/>
      <c r="FV349" s="193"/>
      <c r="FW349" s="193"/>
      <c r="FX349" s="193"/>
      <c r="FY349" s="193"/>
      <c r="FZ349" s="193"/>
      <c r="GA349" s="193"/>
      <c r="GB349" s="193"/>
      <c r="GC349" s="193"/>
      <c r="GD349" s="193"/>
      <c r="GE349" s="193"/>
      <c r="GF349" s="193"/>
      <c r="GG349" s="193"/>
      <c r="GH349" s="193"/>
      <c r="GI349" s="193"/>
      <c r="GJ349" s="193"/>
      <c r="GK349" s="193"/>
      <c r="GL349" s="193"/>
      <c r="GM349" s="193"/>
      <c r="GN349" s="193"/>
      <c r="GO349" s="193"/>
      <c r="GP349" s="193"/>
      <c r="GQ349" s="193"/>
      <c r="GR349" s="193"/>
      <c r="GS349" s="193"/>
      <c r="GT349" s="193"/>
      <c r="GU349" s="193"/>
      <c r="GV349" s="193"/>
      <c r="GW349" s="193"/>
      <c r="GX349" s="193"/>
      <c r="GY349" s="193"/>
      <c r="GZ349" s="193"/>
      <c r="HA349" s="193"/>
      <c r="HB349" s="193"/>
      <c r="HC349" s="193"/>
      <c r="HD349" s="193"/>
      <c r="HE349" s="193"/>
      <c r="HF349" s="193"/>
      <c r="HG349" s="193"/>
      <c r="HH349" s="193"/>
      <c r="HI349" s="193"/>
      <c r="HJ349" s="193"/>
      <c r="HK349" s="193"/>
      <c r="HL349" s="193"/>
      <c r="HM349" s="193"/>
      <c r="HN349" s="193"/>
      <c r="HO349" s="193"/>
      <c r="HP349" s="193"/>
      <c r="HQ349" s="193"/>
      <c r="HR349" s="193"/>
      <c r="HS349" s="193"/>
      <c r="HT349" s="193"/>
    </row>
    <row r="350" spans="1:228" s="28" customFormat="1" ht="33.75" x14ac:dyDescent="0.2">
      <c r="A350" s="419"/>
      <c r="B350" s="420"/>
      <c r="C350" s="354"/>
      <c r="D350" s="14" t="s">
        <v>404</v>
      </c>
      <c r="E350" s="10"/>
      <c r="F350" s="170"/>
      <c r="G350" s="190"/>
      <c r="H350" s="361"/>
      <c r="I350" s="190"/>
      <c r="J350" s="32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  <c r="BJ350" s="193"/>
      <c r="BK350" s="193"/>
      <c r="BL350" s="193"/>
      <c r="BM350" s="193"/>
      <c r="BN350" s="193"/>
      <c r="BO350" s="193"/>
      <c r="BP350" s="193"/>
      <c r="BQ350" s="193"/>
      <c r="BR350" s="193"/>
      <c r="BS350" s="193"/>
      <c r="BT350" s="193"/>
      <c r="BU350" s="193"/>
      <c r="BV350" s="193"/>
      <c r="BW350" s="193"/>
      <c r="BX350" s="193"/>
      <c r="BY350" s="193"/>
      <c r="BZ350" s="193"/>
      <c r="CA350" s="193"/>
      <c r="CB350" s="193"/>
      <c r="CC350" s="193"/>
      <c r="CD350" s="193"/>
      <c r="CE350" s="193"/>
      <c r="CF350" s="193"/>
      <c r="CG350" s="193"/>
      <c r="CH350" s="193"/>
      <c r="CI350" s="193"/>
      <c r="CJ350" s="193"/>
      <c r="CK350" s="193"/>
      <c r="CL350" s="193"/>
      <c r="CM350" s="193"/>
      <c r="CN350" s="193"/>
      <c r="CO350" s="193"/>
      <c r="CP350" s="193"/>
      <c r="CQ350" s="193"/>
      <c r="CR350" s="193"/>
      <c r="CS350" s="193"/>
      <c r="CT350" s="193"/>
      <c r="CU350" s="193"/>
      <c r="CV350" s="193"/>
      <c r="CW350" s="193"/>
      <c r="CX350" s="193"/>
      <c r="CY350" s="193"/>
      <c r="CZ350" s="193"/>
      <c r="DA350" s="193"/>
      <c r="DB350" s="193"/>
      <c r="DC350" s="193"/>
      <c r="DD350" s="193"/>
      <c r="DE350" s="193"/>
      <c r="DF350" s="193"/>
      <c r="DG350" s="193"/>
      <c r="DH350" s="193"/>
      <c r="DI350" s="193"/>
      <c r="DJ350" s="193"/>
      <c r="DK350" s="193"/>
      <c r="DL350" s="193"/>
      <c r="DM350" s="193"/>
      <c r="DN350" s="193"/>
      <c r="DO350" s="193"/>
      <c r="DP350" s="193"/>
      <c r="DQ350" s="193"/>
      <c r="DR350" s="193"/>
      <c r="DS350" s="193"/>
      <c r="DT350" s="193"/>
      <c r="DU350" s="193"/>
      <c r="DV350" s="193"/>
      <c r="DW350" s="193"/>
      <c r="DX350" s="193"/>
      <c r="DY350" s="193"/>
      <c r="DZ350" s="193"/>
      <c r="EA350" s="193"/>
      <c r="EB350" s="193"/>
      <c r="EC350" s="193"/>
      <c r="ED350" s="193"/>
      <c r="EE350" s="193"/>
      <c r="EF350" s="193"/>
      <c r="EG350" s="193"/>
      <c r="EH350" s="193"/>
      <c r="EI350" s="193"/>
      <c r="EJ350" s="193"/>
      <c r="EK350" s="193"/>
      <c r="EL350" s="193"/>
      <c r="EM350" s="193"/>
      <c r="EN350" s="193"/>
      <c r="EO350" s="193"/>
      <c r="EP350" s="193"/>
      <c r="EQ350" s="193"/>
      <c r="ER350" s="193"/>
      <c r="ES350" s="193"/>
      <c r="ET350" s="193"/>
      <c r="EU350" s="193"/>
      <c r="EV350" s="193"/>
      <c r="EW350" s="193"/>
      <c r="EX350" s="193"/>
      <c r="EY350" s="193"/>
      <c r="EZ350" s="193"/>
      <c r="FA350" s="193"/>
      <c r="FB350" s="193"/>
      <c r="FC350" s="193"/>
      <c r="FD350" s="193"/>
      <c r="FE350" s="193"/>
      <c r="FF350" s="193"/>
      <c r="FG350" s="193"/>
      <c r="FH350" s="193"/>
      <c r="FI350" s="193"/>
      <c r="FJ350" s="193"/>
      <c r="FK350" s="193"/>
      <c r="FL350" s="193"/>
      <c r="FM350" s="193"/>
      <c r="FN350" s="193"/>
      <c r="FO350" s="193"/>
      <c r="FP350" s="193"/>
      <c r="FQ350" s="193"/>
      <c r="FR350" s="193"/>
      <c r="FS350" s="193"/>
      <c r="FT350" s="193"/>
      <c r="FU350" s="193"/>
      <c r="FV350" s="193"/>
      <c r="FW350" s="193"/>
      <c r="FX350" s="193"/>
      <c r="FY350" s="193"/>
      <c r="FZ350" s="193"/>
      <c r="GA350" s="193"/>
      <c r="GB350" s="193"/>
      <c r="GC350" s="193"/>
      <c r="GD350" s="193"/>
      <c r="GE350" s="193"/>
      <c r="GF350" s="193"/>
      <c r="GG350" s="193"/>
      <c r="GH350" s="193"/>
      <c r="GI350" s="193"/>
      <c r="GJ350" s="193"/>
      <c r="GK350" s="193"/>
      <c r="GL350" s="193"/>
      <c r="GM350" s="193"/>
      <c r="GN350" s="193"/>
      <c r="GO350" s="193"/>
      <c r="GP350" s="193"/>
      <c r="GQ350" s="193"/>
      <c r="GR350" s="193"/>
      <c r="GS350" s="193"/>
      <c r="GT350" s="193"/>
      <c r="GU350" s="193"/>
      <c r="GV350" s="193"/>
      <c r="GW350" s="193"/>
      <c r="GX350" s="193"/>
      <c r="GY350" s="193"/>
      <c r="GZ350" s="193"/>
      <c r="HA350" s="193"/>
      <c r="HB350" s="193"/>
      <c r="HC350" s="193"/>
      <c r="HD350" s="193"/>
      <c r="HE350" s="193"/>
      <c r="HF350" s="193"/>
      <c r="HG350" s="193"/>
      <c r="HH350" s="193"/>
      <c r="HI350" s="193"/>
      <c r="HJ350" s="193"/>
      <c r="HK350" s="193"/>
      <c r="HL350" s="193"/>
      <c r="HM350" s="193"/>
      <c r="HN350" s="193"/>
      <c r="HO350" s="193"/>
      <c r="HP350" s="193"/>
      <c r="HQ350" s="193"/>
      <c r="HR350" s="193"/>
      <c r="HS350" s="193"/>
      <c r="HT350" s="193"/>
    </row>
    <row r="351" spans="1:228" s="28" customFormat="1" x14ac:dyDescent="0.2">
      <c r="A351" s="419"/>
      <c r="B351" s="420"/>
      <c r="C351" s="354"/>
      <c r="D351" s="14" t="s">
        <v>405</v>
      </c>
      <c r="E351" s="10"/>
      <c r="F351" s="170"/>
      <c r="G351" s="190"/>
      <c r="H351" s="361"/>
      <c r="I351" s="190"/>
      <c r="J351" s="32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  <c r="BJ351" s="193"/>
      <c r="BK351" s="193"/>
      <c r="BL351" s="193"/>
      <c r="BM351" s="193"/>
      <c r="BN351" s="193"/>
      <c r="BO351" s="193"/>
      <c r="BP351" s="193"/>
      <c r="BQ351" s="193"/>
      <c r="BR351" s="193"/>
      <c r="BS351" s="193"/>
      <c r="BT351" s="193"/>
      <c r="BU351" s="193"/>
      <c r="BV351" s="193"/>
      <c r="BW351" s="193"/>
      <c r="BX351" s="193"/>
      <c r="BY351" s="193"/>
      <c r="BZ351" s="193"/>
      <c r="CA351" s="193"/>
      <c r="CB351" s="193"/>
      <c r="CC351" s="193"/>
      <c r="CD351" s="193"/>
      <c r="CE351" s="193"/>
      <c r="CF351" s="193"/>
      <c r="CG351" s="193"/>
      <c r="CH351" s="193"/>
      <c r="CI351" s="193"/>
      <c r="CJ351" s="193"/>
      <c r="CK351" s="193"/>
      <c r="CL351" s="193"/>
      <c r="CM351" s="193"/>
      <c r="CN351" s="193"/>
      <c r="CO351" s="193"/>
      <c r="CP351" s="193"/>
      <c r="CQ351" s="193"/>
      <c r="CR351" s="193"/>
      <c r="CS351" s="193"/>
      <c r="CT351" s="193"/>
      <c r="CU351" s="193"/>
      <c r="CV351" s="193"/>
      <c r="CW351" s="193"/>
      <c r="CX351" s="193"/>
      <c r="CY351" s="193"/>
      <c r="CZ351" s="193"/>
      <c r="DA351" s="193"/>
      <c r="DB351" s="193"/>
      <c r="DC351" s="193"/>
      <c r="DD351" s="193"/>
      <c r="DE351" s="193"/>
      <c r="DF351" s="193"/>
      <c r="DG351" s="193"/>
      <c r="DH351" s="193"/>
      <c r="DI351" s="193"/>
      <c r="DJ351" s="193"/>
      <c r="DK351" s="193"/>
      <c r="DL351" s="193"/>
      <c r="DM351" s="193"/>
      <c r="DN351" s="193"/>
      <c r="DO351" s="193"/>
      <c r="DP351" s="193"/>
      <c r="DQ351" s="193"/>
      <c r="DR351" s="193"/>
      <c r="DS351" s="193"/>
      <c r="DT351" s="193"/>
      <c r="DU351" s="193"/>
      <c r="DV351" s="193"/>
      <c r="DW351" s="193"/>
      <c r="DX351" s="193"/>
      <c r="DY351" s="193"/>
      <c r="DZ351" s="193"/>
      <c r="EA351" s="193"/>
      <c r="EB351" s="193"/>
      <c r="EC351" s="193"/>
      <c r="ED351" s="193"/>
      <c r="EE351" s="193"/>
      <c r="EF351" s="193"/>
      <c r="EG351" s="193"/>
      <c r="EH351" s="193"/>
      <c r="EI351" s="193"/>
      <c r="EJ351" s="193"/>
      <c r="EK351" s="193"/>
      <c r="EL351" s="193"/>
      <c r="EM351" s="193"/>
      <c r="EN351" s="193"/>
      <c r="EO351" s="193"/>
      <c r="EP351" s="193"/>
      <c r="EQ351" s="193"/>
      <c r="ER351" s="193"/>
      <c r="ES351" s="193"/>
      <c r="ET351" s="193"/>
      <c r="EU351" s="193"/>
      <c r="EV351" s="193"/>
      <c r="EW351" s="193"/>
      <c r="EX351" s="193"/>
      <c r="EY351" s="193"/>
      <c r="EZ351" s="193"/>
      <c r="FA351" s="193"/>
      <c r="FB351" s="193"/>
      <c r="FC351" s="193"/>
      <c r="FD351" s="193"/>
      <c r="FE351" s="193"/>
      <c r="FF351" s="193"/>
      <c r="FG351" s="193"/>
      <c r="FH351" s="193"/>
      <c r="FI351" s="193"/>
      <c r="FJ351" s="193"/>
      <c r="FK351" s="193"/>
      <c r="FL351" s="193"/>
      <c r="FM351" s="193"/>
      <c r="FN351" s="193"/>
      <c r="FO351" s="193"/>
      <c r="FP351" s="193"/>
      <c r="FQ351" s="193"/>
      <c r="FR351" s="193"/>
      <c r="FS351" s="193"/>
      <c r="FT351" s="193"/>
      <c r="FU351" s="193"/>
      <c r="FV351" s="193"/>
      <c r="FW351" s="193"/>
      <c r="FX351" s="193"/>
      <c r="FY351" s="193"/>
      <c r="FZ351" s="193"/>
      <c r="GA351" s="193"/>
      <c r="GB351" s="193"/>
      <c r="GC351" s="193"/>
      <c r="GD351" s="193"/>
      <c r="GE351" s="193"/>
      <c r="GF351" s="193"/>
      <c r="GG351" s="193"/>
      <c r="GH351" s="193"/>
      <c r="GI351" s="193"/>
      <c r="GJ351" s="193"/>
      <c r="GK351" s="193"/>
      <c r="GL351" s="193"/>
      <c r="GM351" s="193"/>
      <c r="GN351" s="193"/>
      <c r="GO351" s="193"/>
      <c r="GP351" s="193"/>
      <c r="GQ351" s="193"/>
      <c r="GR351" s="193"/>
      <c r="GS351" s="193"/>
      <c r="GT351" s="193"/>
      <c r="GU351" s="193"/>
      <c r="GV351" s="193"/>
      <c r="GW351" s="193"/>
      <c r="GX351" s="193"/>
      <c r="GY351" s="193"/>
      <c r="GZ351" s="193"/>
      <c r="HA351" s="193"/>
      <c r="HB351" s="193"/>
      <c r="HC351" s="193"/>
      <c r="HD351" s="193"/>
      <c r="HE351" s="193"/>
      <c r="HF351" s="193"/>
      <c r="HG351" s="193"/>
      <c r="HH351" s="193"/>
      <c r="HI351" s="193"/>
      <c r="HJ351" s="193"/>
      <c r="HK351" s="193"/>
      <c r="HL351" s="193"/>
      <c r="HM351" s="193"/>
      <c r="HN351" s="193"/>
      <c r="HO351" s="193"/>
      <c r="HP351" s="193"/>
      <c r="HQ351" s="193"/>
      <c r="HR351" s="193"/>
      <c r="HS351" s="193"/>
      <c r="HT351" s="193"/>
    </row>
    <row r="352" spans="1:228" s="28" customFormat="1" x14ac:dyDescent="0.2">
      <c r="A352" s="419"/>
      <c r="B352" s="420"/>
      <c r="C352" s="354"/>
      <c r="D352" s="14" t="s">
        <v>406</v>
      </c>
      <c r="E352" s="10"/>
      <c r="F352" s="170"/>
      <c r="G352" s="190"/>
      <c r="H352" s="361"/>
      <c r="I352" s="190"/>
      <c r="J352" s="32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  <c r="BJ352" s="193"/>
      <c r="BK352" s="193"/>
      <c r="BL352" s="193"/>
      <c r="BM352" s="193"/>
      <c r="BN352" s="193"/>
      <c r="BO352" s="193"/>
      <c r="BP352" s="193"/>
      <c r="BQ352" s="193"/>
      <c r="BR352" s="193"/>
      <c r="BS352" s="193"/>
      <c r="BT352" s="193"/>
      <c r="BU352" s="193"/>
      <c r="BV352" s="193"/>
      <c r="BW352" s="193"/>
      <c r="BX352" s="193"/>
      <c r="BY352" s="193"/>
      <c r="BZ352" s="193"/>
      <c r="CA352" s="193"/>
      <c r="CB352" s="193"/>
      <c r="CC352" s="193"/>
      <c r="CD352" s="193"/>
      <c r="CE352" s="193"/>
      <c r="CF352" s="193"/>
      <c r="CG352" s="193"/>
      <c r="CH352" s="193"/>
      <c r="CI352" s="193"/>
      <c r="CJ352" s="193"/>
      <c r="CK352" s="193"/>
      <c r="CL352" s="193"/>
      <c r="CM352" s="193"/>
      <c r="CN352" s="193"/>
      <c r="CO352" s="193"/>
      <c r="CP352" s="193"/>
      <c r="CQ352" s="193"/>
      <c r="CR352" s="193"/>
      <c r="CS352" s="193"/>
      <c r="CT352" s="193"/>
      <c r="CU352" s="193"/>
      <c r="CV352" s="193"/>
      <c r="CW352" s="193"/>
      <c r="CX352" s="193"/>
      <c r="CY352" s="193"/>
      <c r="CZ352" s="193"/>
      <c r="DA352" s="193"/>
      <c r="DB352" s="193"/>
      <c r="DC352" s="193"/>
      <c r="DD352" s="193"/>
      <c r="DE352" s="193"/>
      <c r="DF352" s="193"/>
      <c r="DG352" s="193"/>
      <c r="DH352" s="193"/>
      <c r="DI352" s="193"/>
      <c r="DJ352" s="193"/>
      <c r="DK352" s="193"/>
      <c r="DL352" s="193"/>
      <c r="DM352" s="193"/>
      <c r="DN352" s="193"/>
      <c r="DO352" s="193"/>
      <c r="DP352" s="193"/>
      <c r="DQ352" s="193"/>
      <c r="DR352" s="193"/>
      <c r="DS352" s="193"/>
      <c r="DT352" s="193"/>
      <c r="DU352" s="193"/>
      <c r="DV352" s="193"/>
      <c r="DW352" s="193"/>
      <c r="DX352" s="193"/>
      <c r="DY352" s="193"/>
      <c r="DZ352" s="193"/>
      <c r="EA352" s="193"/>
      <c r="EB352" s="193"/>
      <c r="EC352" s="193"/>
      <c r="ED352" s="193"/>
      <c r="EE352" s="193"/>
      <c r="EF352" s="193"/>
      <c r="EG352" s="193"/>
      <c r="EH352" s="193"/>
      <c r="EI352" s="193"/>
      <c r="EJ352" s="193"/>
      <c r="EK352" s="193"/>
      <c r="EL352" s="193"/>
      <c r="EM352" s="193"/>
      <c r="EN352" s="193"/>
      <c r="EO352" s="193"/>
      <c r="EP352" s="193"/>
      <c r="EQ352" s="193"/>
      <c r="ER352" s="193"/>
      <c r="ES352" s="193"/>
      <c r="ET352" s="193"/>
      <c r="EU352" s="193"/>
      <c r="EV352" s="193"/>
      <c r="EW352" s="193"/>
      <c r="EX352" s="193"/>
      <c r="EY352" s="193"/>
      <c r="EZ352" s="193"/>
      <c r="FA352" s="193"/>
      <c r="FB352" s="193"/>
      <c r="FC352" s="193"/>
      <c r="FD352" s="193"/>
      <c r="FE352" s="193"/>
      <c r="FF352" s="193"/>
      <c r="FG352" s="193"/>
      <c r="FH352" s="193"/>
      <c r="FI352" s="193"/>
      <c r="FJ352" s="193"/>
      <c r="FK352" s="193"/>
      <c r="FL352" s="193"/>
      <c r="FM352" s="193"/>
      <c r="FN352" s="193"/>
      <c r="FO352" s="193"/>
      <c r="FP352" s="193"/>
      <c r="FQ352" s="193"/>
      <c r="FR352" s="193"/>
      <c r="FS352" s="193"/>
      <c r="FT352" s="193"/>
      <c r="FU352" s="193"/>
      <c r="FV352" s="193"/>
      <c r="FW352" s="193"/>
      <c r="FX352" s="193"/>
      <c r="FY352" s="193"/>
      <c r="FZ352" s="193"/>
      <c r="GA352" s="193"/>
      <c r="GB352" s="193"/>
      <c r="GC352" s="193"/>
      <c r="GD352" s="193"/>
      <c r="GE352" s="193"/>
      <c r="GF352" s="193"/>
      <c r="GG352" s="193"/>
      <c r="GH352" s="193"/>
      <c r="GI352" s="193"/>
      <c r="GJ352" s="193"/>
      <c r="GK352" s="193"/>
      <c r="GL352" s="193"/>
      <c r="GM352" s="193"/>
      <c r="GN352" s="193"/>
      <c r="GO352" s="193"/>
      <c r="GP352" s="193"/>
      <c r="GQ352" s="193"/>
      <c r="GR352" s="193"/>
      <c r="GS352" s="193"/>
      <c r="GT352" s="193"/>
      <c r="GU352" s="193"/>
      <c r="GV352" s="193"/>
      <c r="GW352" s="193"/>
      <c r="GX352" s="193"/>
      <c r="GY352" s="193"/>
      <c r="GZ352" s="193"/>
      <c r="HA352" s="193"/>
      <c r="HB352" s="193"/>
      <c r="HC352" s="193"/>
      <c r="HD352" s="193"/>
      <c r="HE352" s="193"/>
      <c r="HF352" s="193"/>
      <c r="HG352" s="193"/>
      <c r="HH352" s="193"/>
      <c r="HI352" s="193"/>
      <c r="HJ352" s="193"/>
      <c r="HK352" s="193"/>
      <c r="HL352" s="193"/>
      <c r="HM352" s="193"/>
      <c r="HN352" s="193"/>
      <c r="HO352" s="193"/>
      <c r="HP352" s="193"/>
      <c r="HQ352" s="193"/>
      <c r="HR352" s="193"/>
      <c r="HS352" s="193"/>
      <c r="HT352" s="193"/>
    </row>
    <row r="353" spans="1:228" s="28" customFormat="1" x14ac:dyDescent="0.2">
      <c r="A353" s="419"/>
      <c r="B353" s="420"/>
      <c r="C353" s="354"/>
      <c r="D353" s="14" t="s">
        <v>407</v>
      </c>
      <c r="E353" s="10"/>
      <c r="F353" s="170"/>
      <c r="G353" s="190"/>
      <c r="H353" s="361"/>
      <c r="I353" s="190"/>
      <c r="J353" s="32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  <c r="BJ353" s="193"/>
      <c r="BK353" s="193"/>
      <c r="BL353" s="193"/>
      <c r="BM353" s="193"/>
      <c r="BN353" s="193"/>
      <c r="BO353" s="193"/>
      <c r="BP353" s="193"/>
      <c r="BQ353" s="193"/>
      <c r="BR353" s="193"/>
      <c r="BS353" s="193"/>
      <c r="BT353" s="193"/>
      <c r="BU353" s="193"/>
      <c r="BV353" s="193"/>
      <c r="BW353" s="193"/>
      <c r="BX353" s="193"/>
      <c r="BY353" s="193"/>
      <c r="BZ353" s="193"/>
      <c r="CA353" s="193"/>
      <c r="CB353" s="193"/>
      <c r="CC353" s="193"/>
      <c r="CD353" s="193"/>
      <c r="CE353" s="193"/>
      <c r="CF353" s="193"/>
      <c r="CG353" s="193"/>
      <c r="CH353" s="193"/>
      <c r="CI353" s="193"/>
      <c r="CJ353" s="193"/>
      <c r="CK353" s="193"/>
      <c r="CL353" s="193"/>
      <c r="CM353" s="193"/>
      <c r="CN353" s="193"/>
      <c r="CO353" s="193"/>
      <c r="CP353" s="193"/>
      <c r="CQ353" s="193"/>
      <c r="CR353" s="193"/>
      <c r="CS353" s="193"/>
      <c r="CT353" s="193"/>
      <c r="CU353" s="193"/>
      <c r="CV353" s="193"/>
      <c r="CW353" s="193"/>
      <c r="CX353" s="193"/>
      <c r="CY353" s="193"/>
      <c r="CZ353" s="193"/>
      <c r="DA353" s="193"/>
      <c r="DB353" s="193"/>
      <c r="DC353" s="193"/>
      <c r="DD353" s="193"/>
      <c r="DE353" s="193"/>
      <c r="DF353" s="193"/>
      <c r="DG353" s="193"/>
      <c r="DH353" s="193"/>
      <c r="DI353" s="193"/>
      <c r="DJ353" s="193"/>
      <c r="DK353" s="193"/>
      <c r="DL353" s="193"/>
      <c r="DM353" s="193"/>
      <c r="DN353" s="193"/>
      <c r="DO353" s="193"/>
      <c r="DP353" s="193"/>
      <c r="DQ353" s="193"/>
      <c r="DR353" s="193"/>
      <c r="DS353" s="193"/>
      <c r="DT353" s="193"/>
      <c r="DU353" s="193"/>
      <c r="DV353" s="193"/>
      <c r="DW353" s="193"/>
      <c r="DX353" s="193"/>
      <c r="DY353" s="193"/>
      <c r="DZ353" s="193"/>
      <c r="EA353" s="193"/>
      <c r="EB353" s="193"/>
      <c r="EC353" s="193"/>
      <c r="ED353" s="193"/>
      <c r="EE353" s="193"/>
      <c r="EF353" s="193"/>
      <c r="EG353" s="193"/>
      <c r="EH353" s="193"/>
      <c r="EI353" s="193"/>
      <c r="EJ353" s="193"/>
      <c r="EK353" s="193"/>
      <c r="EL353" s="193"/>
      <c r="EM353" s="193"/>
      <c r="EN353" s="193"/>
      <c r="EO353" s="193"/>
      <c r="EP353" s="193"/>
      <c r="EQ353" s="193"/>
      <c r="ER353" s="193"/>
      <c r="ES353" s="193"/>
      <c r="ET353" s="193"/>
      <c r="EU353" s="193"/>
      <c r="EV353" s="193"/>
      <c r="EW353" s="193"/>
      <c r="EX353" s="193"/>
      <c r="EY353" s="193"/>
      <c r="EZ353" s="193"/>
      <c r="FA353" s="193"/>
      <c r="FB353" s="193"/>
      <c r="FC353" s="193"/>
      <c r="FD353" s="193"/>
      <c r="FE353" s="193"/>
      <c r="FF353" s="193"/>
      <c r="FG353" s="193"/>
      <c r="FH353" s="193"/>
      <c r="FI353" s="193"/>
      <c r="FJ353" s="193"/>
      <c r="FK353" s="193"/>
      <c r="FL353" s="193"/>
      <c r="FM353" s="193"/>
      <c r="FN353" s="193"/>
      <c r="FO353" s="193"/>
      <c r="FP353" s="193"/>
      <c r="FQ353" s="193"/>
      <c r="FR353" s="193"/>
      <c r="FS353" s="193"/>
      <c r="FT353" s="193"/>
      <c r="FU353" s="193"/>
      <c r="FV353" s="193"/>
      <c r="FW353" s="193"/>
      <c r="FX353" s="193"/>
      <c r="FY353" s="193"/>
      <c r="FZ353" s="193"/>
      <c r="GA353" s="193"/>
      <c r="GB353" s="193"/>
      <c r="GC353" s="193"/>
      <c r="GD353" s="193"/>
      <c r="GE353" s="193"/>
      <c r="GF353" s="193"/>
      <c r="GG353" s="193"/>
      <c r="GH353" s="193"/>
      <c r="GI353" s="193"/>
      <c r="GJ353" s="193"/>
      <c r="GK353" s="193"/>
      <c r="GL353" s="193"/>
      <c r="GM353" s="193"/>
      <c r="GN353" s="193"/>
      <c r="GO353" s="193"/>
      <c r="GP353" s="193"/>
      <c r="GQ353" s="193"/>
      <c r="GR353" s="193"/>
      <c r="GS353" s="193"/>
      <c r="GT353" s="193"/>
      <c r="GU353" s="193"/>
      <c r="GV353" s="193"/>
      <c r="GW353" s="193"/>
      <c r="GX353" s="193"/>
      <c r="GY353" s="193"/>
      <c r="GZ353" s="193"/>
      <c r="HA353" s="193"/>
      <c r="HB353" s="193"/>
      <c r="HC353" s="193"/>
      <c r="HD353" s="193"/>
      <c r="HE353" s="193"/>
      <c r="HF353" s="193"/>
      <c r="HG353" s="193"/>
      <c r="HH353" s="193"/>
      <c r="HI353" s="193"/>
      <c r="HJ353" s="193"/>
      <c r="HK353" s="193"/>
      <c r="HL353" s="193"/>
      <c r="HM353" s="193"/>
      <c r="HN353" s="193"/>
      <c r="HO353" s="193"/>
      <c r="HP353" s="193"/>
      <c r="HQ353" s="193"/>
      <c r="HR353" s="193"/>
      <c r="HS353" s="193"/>
      <c r="HT353" s="193"/>
    </row>
    <row r="354" spans="1:228" s="28" customFormat="1" x14ac:dyDescent="0.2">
      <c r="A354" s="419"/>
      <c r="B354" s="420"/>
      <c r="C354" s="354"/>
      <c r="D354" s="14" t="s">
        <v>408</v>
      </c>
      <c r="E354" s="10"/>
      <c r="F354" s="170"/>
      <c r="G354" s="190"/>
      <c r="H354" s="361"/>
      <c r="I354" s="190"/>
      <c r="J354" s="32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  <c r="BJ354" s="193"/>
      <c r="BK354" s="193"/>
      <c r="BL354" s="193"/>
      <c r="BM354" s="193"/>
      <c r="BN354" s="193"/>
      <c r="BO354" s="193"/>
      <c r="BP354" s="193"/>
      <c r="BQ354" s="193"/>
      <c r="BR354" s="193"/>
      <c r="BS354" s="193"/>
      <c r="BT354" s="193"/>
      <c r="BU354" s="193"/>
      <c r="BV354" s="193"/>
      <c r="BW354" s="193"/>
      <c r="BX354" s="193"/>
      <c r="BY354" s="193"/>
      <c r="BZ354" s="193"/>
      <c r="CA354" s="193"/>
      <c r="CB354" s="193"/>
      <c r="CC354" s="193"/>
      <c r="CD354" s="193"/>
      <c r="CE354" s="193"/>
      <c r="CF354" s="193"/>
      <c r="CG354" s="193"/>
      <c r="CH354" s="193"/>
      <c r="CI354" s="193"/>
      <c r="CJ354" s="193"/>
      <c r="CK354" s="193"/>
      <c r="CL354" s="193"/>
      <c r="CM354" s="193"/>
      <c r="CN354" s="193"/>
      <c r="CO354" s="193"/>
      <c r="CP354" s="193"/>
      <c r="CQ354" s="193"/>
      <c r="CR354" s="193"/>
      <c r="CS354" s="193"/>
      <c r="CT354" s="193"/>
      <c r="CU354" s="193"/>
      <c r="CV354" s="193"/>
      <c r="CW354" s="193"/>
      <c r="CX354" s="193"/>
      <c r="CY354" s="193"/>
      <c r="CZ354" s="193"/>
      <c r="DA354" s="193"/>
      <c r="DB354" s="193"/>
      <c r="DC354" s="193"/>
      <c r="DD354" s="193"/>
      <c r="DE354" s="193"/>
      <c r="DF354" s="193"/>
      <c r="DG354" s="193"/>
      <c r="DH354" s="193"/>
      <c r="DI354" s="193"/>
      <c r="DJ354" s="193"/>
      <c r="DK354" s="193"/>
      <c r="DL354" s="193"/>
      <c r="DM354" s="193"/>
      <c r="DN354" s="193"/>
      <c r="DO354" s="193"/>
      <c r="DP354" s="193"/>
      <c r="DQ354" s="193"/>
      <c r="DR354" s="193"/>
      <c r="DS354" s="193"/>
      <c r="DT354" s="193"/>
      <c r="DU354" s="193"/>
      <c r="DV354" s="193"/>
      <c r="DW354" s="193"/>
      <c r="DX354" s="193"/>
      <c r="DY354" s="193"/>
      <c r="DZ354" s="193"/>
      <c r="EA354" s="193"/>
      <c r="EB354" s="193"/>
      <c r="EC354" s="193"/>
      <c r="ED354" s="193"/>
      <c r="EE354" s="193"/>
      <c r="EF354" s="193"/>
      <c r="EG354" s="193"/>
      <c r="EH354" s="193"/>
      <c r="EI354" s="193"/>
      <c r="EJ354" s="193"/>
      <c r="EK354" s="193"/>
      <c r="EL354" s="193"/>
      <c r="EM354" s="193"/>
      <c r="EN354" s="193"/>
      <c r="EO354" s="193"/>
      <c r="EP354" s="193"/>
      <c r="EQ354" s="193"/>
      <c r="ER354" s="193"/>
      <c r="ES354" s="193"/>
      <c r="ET354" s="193"/>
      <c r="EU354" s="193"/>
      <c r="EV354" s="193"/>
      <c r="EW354" s="193"/>
      <c r="EX354" s="193"/>
      <c r="EY354" s="193"/>
      <c r="EZ354" s="193"/>
      <c r="FA354" s="193"/>
      <c r="FB354" s="193"/>
      <c r="FC354" s="193"/>
      <c r="FD354" s="193"/>
      <c r="FE354" s="193"/>
      <c r="FF354" s="193"/>
      <c r="FG354" s="193"/>
      <c r="FH354" s="193"/>
      <c r="FI354" s="193"/>
      <c r="FJ354" s="193"/>
      <c r="FK354" s="193"/>
      <c r="FL354" s="193"/>
      <c r="FM354" s="193"/>
      <c r="FN354" s="193"/>
      <c r="FO354" s="193"/>
      <c r="FP354" s="193"/>
      <c r="FQ354" s="193"/>
      <c r="FR354" s="193"/>
      <c r="FS354" s="193"/>
      <c r="FT354" s="193"/>
      <c r="FU354" s="193"/>
      <c r="FV354" s="193"/>
      <c r="FW354" s="193"/>
      <c r="FX354" s="193"/>
      <c r="FY354" s="193"/>
      <c r="FZ354" s="193"/>
      <c r="GA354" s="193"/>
      <c r="GB354" s="193"/>
      <c r="GC354" s="193"/>
      <c r="GD354" s="193"/>
      <c r="GE354" s="193"/>
      <c r="GF354" s="193"/>
      <c r="GG354" s="193"/>
      <c r="GH354" s="193"/>
      <c r="GI354" s="193"/>
      <c r="GJ354" s="193"/>
      <c r="GK354" s="193"/>
      <c r="GL354" s="193"/>
      <c r="GM354" s="193"/>
      <c r="GN354" s="193"/>
      <c r="GO354" s="193"/>
      <c r="GP354" s="193"/>
      <c r="GQ354" s="193"/>
      <c r="GR354" s="193"/>
      <c r="GS354" s="193"/>
      <c r="GT354" s="193"/>
      <c r="GU354" s="193"/>
      <c r="GV354" s="193"/>
      <c r="GW354" s="193"/>
      <c r="GX354" s="193"/>
      <c r="GY354" s="193"/>
      <c r="GZ354" s="193"/>
      <c r="HA354" s="193"/>
      <c r="HB354" s="193"/>
      <c r="HC354" s="193"/>
      <c r="HD354" s="193"/>
      <c r="HE354" s="193"/>
      <c r="HF354" s="193"/>
      <c r="HG354" s="193"/>
      <c r="HH354" s="193"/>
      <c r="HI354" s="193"/>
      <c r="HJ354" s="193"/>
      <c r="HK354" s="193"/>
      <c r="HL354" s="193"/>
      <c r="HM354" s="193"/>
      <c r="HN354" s="193"/>
      <c r="HO354" s="193"/>
      <c r="HP354" s="193"/>
      <c r="HQ354" s="193"/>
      <c r="HR354" s="193"/>
      <c r="HS354" s="193"/>
      <c r="HT354" s="193"/>
    </row>
    <row r="355" spans="1:228" s="28" customFormat="1" x14ac:dyDescent="0.2">
      <c r="A355" s="419"/>
      <c r="B355" s="420"/>
      <c r="C355" s="354"/>
      <c r="D355" s="14" t="s">
        <v>409</v>
      </c>
      <c r="E355" s="10"/>
      <c r="F355" s="170"/>
      <c r="G355" s="190"/>
      <c r="H355" s="361"/>
      <c r="I355" s="190"/>
      <c r="J355" s="32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  <c r="BJ355" s="193"/>
      <c r="BK355" s="193"/>
      <c r="BL355" s="193"/>
      <c r="BM355" s="193"/>
      <c r="BN355" s="193"/>
      <c r="BO355" s="193"/>
      <c r="BP355" s="193"/>
      <c r="BQ355" s="193"/>
      <c r="BR355" s="193"/>
      <c r="BS355" s="193"/>
      <c r="BT355" s="193"/>
      <c r="BU355" s="193"/>
      <c r="BV355" s="193"/>
      <c r="BW355" s="193"/>
      <c r="BX355" s="193"/>
      <c r="BY355" s="193"/>
      <c r="BZ355" s="193"/>
      <c r="CA355" s="193"/>
      <c r="CB355" s="193"/>
      <c r="CC355" s="193"/>
      <c r="CD355" s="193"/>
      <c r="CE355" s="193"/>
      <c r="CF355" s="193"/>
      <c r="CG355" s="193"/>
      <c r="CH355" s="193"/>
      <c r="CI355" s="193"/>
      <c r="CJ355" s="193"/>
      <c r="CK355" s="193"/>
      <c r="CL355" s="193"/>
      <c r="CM355" s="193"/>
      <c r="CN355" s="193"/>
      <c r="CO355" s="193"/>
      <c r="CP355" s="193"/>
      <c r="CQ355" s="193"/>
      <c r="CR355" s="193"/>
      <c r="CS355" s="193"/>
      <c r="CT355" s="193"/>
      <c r="CU355" s="193"/>
      <c r="CV355" s="193"/>
      <c r="CW355" s="193"/>
      <c r="CX355" s="193"/>
      <c r="CY355" s="193"/>
      <c r="CZ355" s="193"/>
      <c r="DA355" s="193"/>
      <c r="DB355" s="193"/>
      <c r="DC355" s="193"/>
      <c r="DD355" s="193"/>
      <c r="DE355" s="193"/>
      <c r="DF355" s="193"/>
      <c r="DG355" s="193"/>
      <c r="DH355" s="193"/>
      <c r="DI355" s="193"/>
      <c r="DJ355" s="193"/>
      <c r="DK355" s="193"/>
      <c r="DL355" s="193"/>
      <c r="DM355" s="193"/>
      <c r="DN355" s="193"/>
      <c r="DO355" s="193"/>
      <c r="DP355" s="193"/>
      <c r="DQ355" s="193"/>
      <c r="DR355" s="193"/>
      <c r="DS355" s="193"/>
      <c r="DT355" s="193"/>
      <c r="DU355" s="193"/>
      <c r="DV355" s="193"/>
      <c r="DW355" s="193"/>
      <c r="DX355" s="193"/>
      <c r="DY355" s="193"/>
      <c r="DZ355" s="193"/>
      <c r="EA355" s="193"/>
      <c r="EB355" s="193"/>
      <c r="EC355" s="193"/>
      <c r="ED355" s="193"/>
      <c r="EE355" s="193"/>
      <c r="EF355" s="193"/>
      <c r="EG355" s="193"/>
      <c r="EH355" s="193"/>
      <c r="EI355" s="193"/>
      <c r="EJ355" s="193"/>
      <c r="EK355" s="193"/>
      <c r="EL355" s="193"/>
      <c r="EM355" s="193"/>
      <c r="EN355" s="193"/>
      <c r="EO355" s="193"/>
      <c r="EP355" s="193"/>
      <c r="EQ355" s="193"/>
      <c r="ER355" s="193"/>
      <c r="ES355" s="193"/>
      <c r="ET355" s="193"/>
      <c r="EU355" s="193"/>
      <c r="EV355" s="193"/>
      <c r="EW355" s="193"/>
      <c r="EX355" s="193"/>
      <c r="EY355" s="193"/>
      <c r="EZ355" s="193"/>
      <c r="FA355" s="193"/>
      <c r="FB355" s="193"/>
      <c r="FC355" s="193"/>
      <c r="FD355" s="193"/>
      <c r="FE355" s="193"/>
      <c r="FF355" s="193"/>
      <c r="FG355" s="193"/>
      <c r="FH355" s="193"/>
      <c r="FI355" s="193"/>
      <c r="FJ355" s="193"/>
      <c r="FK355" s="193"/>
      <c r="FL355" s="193"/>
      <c r="FM355" s="193"/>
      <c r="FN355" s="193"/>
      <c r="FO355" s="193"/>
      <c r="FP355" s="193"/>
      <c r="FQ355" s="193"/>
      <c r="FR355" s="193"/>
      <c r="FS355" s="193"/>
      <c r="FT355" s="193"/>
      <c r="FU355" s="193"/>
      <c r="FV355" s="193"/>
      <c r="FW355" s="193"/>
      <c r="FX355" s="193"/>
      <c r="FY355" s="193"/>
      <c r="FZ355" s="193"/>
      <c r="GA355" s="193"/>
      <c r="GB355" s="193"/>
      <c r="GC355" s="193"/>
      <c r="GD355" s="193"/>
      <c r="GE355" s="193"/>
      <c r="GF355" s="193"/>
      <c r="GG355" s="193"/>
      <c r="GH355" s="193"/>
      <c r="GI355" s="193"/>
      <c r="GJ355" s="193"/>
      <c r="GK355" s="193"/>
      <c r="GL355" s="193"/>
      <c r="GM355" s="193"/>
      <c r="GN355" s="193"/>
      <c r="GO355" s="193"/>
      <c r="GP355" s="193"/>
      <c r="GQ355" s="193"/>
      <c r="GR355" s="193"/>
      <c r="GS355" s="193"/>
      <c r="GT355" s="193"/>
      <c r="GU355" s="193"/>
      <c r="GV355" s="193"/>
      <c r="GW355" s="193"/>
      <c r="GX355" s="193"/>
      <c r="GY355" s="193"/>
      <c r="GZ355" s="193"/>
      <c r="HA355" s="193"/>
      <c r="HB355" s="193"/>
      <c r="HC355" s="193"/>
      <c r="HD355" s="193"/>
      <c r="HE355" s="193"/>
      <c r="HF355" s="193"/>
      <c r="HG355" s="193"/>
      <c r="HH355" s="193"/>
      <c r="HI355" s="193"/>
      <c r="HJ355" s="193"/>
      <c r="HK355" s="193"/>
      <c r="HL355" s="193"/>
      <c r="HM355" s="193"/>
      <c r="HN355" s="193"/>
      <c r="HO355" s="193"/>
      <c r="HP355" s="193"/>
      <c r="HQ355" s="193"/>
      <c r="HR355" s="193"/>
      <c r="HS355" s="193"/>
      <c r="HT355" s="193"/>
    </row>
    <row r="356" spans="1:228" s="28" customFormat="1" x14ac:dyDescent="0.2">
      <c r="A356" s="419"/>
      <c r="B356" s="420"/>
      <c r="C356" s="354"/>
      <c r="D356" s="14" t="s">
        <v>410</v>
      </c>
      <c r="E356" s="10"/>
      <c r="F356" s="170"/>
      <c r="G356" s="190"/>
      <c r="H356" s="361"/>
      <c r="I356" s="190"/>
      <c r="J356" s="32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  <c r="BJ356" s="193"/>
      <c r="BK356" s="193"/>
      <c r="BL356" s="193"/>
      <c r="BM356" s="193"/>
      <c r="BN356" s="193"/>
      <c r="BO356" s="193"/>
      <c r="BP356" s="193"/>
      <c r="BQ356" s="193"/>
      <c r="BR356" s="193"/>
      <c r="BS356" s="193"/>
      <c r="BT356" s="193"/>
      <c r="BU356" s="193"/>
      <c r="BV356" s="193"/>
      <c r="BW356" s="193"/>
      <c r="BX356" s="193"/>
      <c r="BY356" s="193"/>
      <c r="BZ356" s="193"/>
      <c r="CA356" s="193"/>
      <c r="CB356" s="193"/>
      <c r="CC356" s="193"/>
      <c r="CD356" s="193"/>
      <c r="CE356" s="193"/>
      <c r="CF356" s="193"/>
      <c r="CG356" s="193"/>
      <c r="CH356" s="193"/>
      <c r="CI356" s="193"/>
      <c r="CJ356" s="193"/>
      <c r="CK356" s="193"/>
      <c r="CL356" s="193"/>
      <c r="CM356" s="193"/>
      <c r="CN356" s="193"/>
      <c r="CO356" s="193"/>
      <c r="CP356" s="193"/>
      <c r="CQ356" s="193"/>
      <c r="CR356" s="193"/>
      <c r="CS356" s="193"/>
      <c r="CT356" s="193"/>
      <c r="CU356" s="193"/>
      <c r="CV356" s="193"/>
      <c r="CW356" s="193"/>
      <c r="CX356" s="193"/>
      <c r="CY356" s="193"/>
      <c r="CZ356" s="193"/>
      <c r="DA356" s="193"/>
      <c r="DB356" s="193"/>
      <c r="DC356" s="193"/>
      <c r="DD356" s="193"/>
      <c r="DE356" s="193"/>
      <c r="DF356" s="193"/>
      <c r="DG356" s="193"/>
      <c r="DH356" s="193"/>
      <c r="DI356" s="193"/>
      <c r="DJ356" s="193"/>
      <c r="DK356" s="193"/>
      <c r="DL356" s="193"/>
      <c r="DM356" s="193"/>
      <c r="DN356" s="193"/>
      <c r="DO356" s="193"/>
      <c r="DP356" s="193"/>
      <c r="DQ356" s="193"/>
      <c r="DR356" s="193"/>
      <c r="DS356" s="193"/>
      <c r="DT356" s="193"/>
      <c r="DU356" s="193"/>
      <c r="DV356" s="193"/>
      <c r="DW356" s="193"/>
      <c r="DX356" s="193"/>
      <c r="DY356" s="193"/>
      <c r="DZ356" s="193"/>
      <c r="EA356" s="193"/>
      <c r="EB356" s="193"/>
      <c r="EC356" s="193"/>
      <c r="ED356" s="193"/>
      <c r="EE356" s="193"/>
      <c r="EF356" s="193"/>
      <c r="EG356" s="193"/>
      <c r="EH356" s="193"/>
      <c r="EI356" s="193"/>
      <c r="EJ356" s="193"/>
      <c r="EK356" s="193"/>
      <c r="EL356" s="193"/>
      <c r="EM356" s="193"/>
      <c r="EN356" s="193"/>
      <c r="EO356" s="193"/>
      <c r="EP356" s="193"/>
      <c r="EQ356" s="193"/>
      <c r="ER356" s="193"/>
      <c r="ES356" s="193"/>
      <c r="ET356" s="193"/>
      <c r="EU356" s="193"/>
      <c r="EV356" s="193"/>
      <c r="EW356" s="193"/>
      <c r="EX356" s="193"/>
      <c r="EY356" s="193"/>
      <c r="EZ356" s="193"/>
      <c r="FA356" s="193"/>
      <c r="FB356" s="193"/>
      <c r="FC356" s="193"/>
      <c r="FD356" s="193"/>
      <c r="FE356" s="193"/>
      <c r="FF356" s="193"/>
      <c r="FG356" s="193"/>
      <c r="FH356" s="193"/>
      <c r="FI356" s="193"/>
      <c r="FJ356" s="193"/>
      <c r="FK356" s="193"/>
      <c r="FL356" s="193"/>
      <c r="FM356" s="193"/>
      <c r="FN356" s="193"/>
      <c r="FO356" s="193"/>
      <c r="FP356" s="193"/>
      <c r="FQ356" s="193"/>
      <c r="FR356" s="193"/>
      <c r="FS356" s="193"/>
      <c r="FT356" s="193"/>
      <c r="FU356" s="193"/>
      <c r="FV356" s="193"/>
      <c r="FW356" s="193"/>
      <c r="FX356" s="193"/>
      <c r="FY356" s="193"/>
      <c r="FZ356" s="193"/>
      <c r="GA356" s="193"/>
      <c r="GB356" s="193"/>
      <c r="GC356" s="193"/>
      <c r="GD356" s="193"/>
      <c r="GE356" s="193"/>
      <c r="GF356" s="193"/>
      <c r="GG356" s="193"/>
      <c r="GH356" s="193"/>
      <c r="GI356" s="193"/>
      <c r="GJ356" s="193"/>
      <c r="GK356" s="193"/>
      <c r="GL356" s="193"/>
      <c r="GM356" s="193"/>
      <c r="GN356" s="193"/>
      <c r="GO356" s="193"/>
      <c r="GP356" s="193"/>
      <c r="GQ356" s="193"/>
      <c r="GR356" s="193"/>
      <c r="GS356" s="193"/>
      <c r="GT356" s="193"/>
      <c r="GU356" s="193"/>
      <c r="GV356" s="193"/>
      <c r="GW356" s="193"/>
      <c r="GX356" s="193"/>
      <c r="GY356" s="193"/>
      <c r="GZ356" s="193"/>
      <c r="HA356" s="193"/>
      <c r="HB356" s="193"/>
      <c r="HC356" s="193"/>
      <c r="HD356" s="193"/>
      <c r="HE356" s="193"/>
      <c r="HF356" s="193"/>
      <c r="HG356" s="193"/>
      <c r="HH356" s="193"/>
      <c r="HI356" s="193"/>
      <c r="HJ356" s="193"/>
      <c r="HK356" s="193"/>
      <c r="HL356" s="193"/>
      <c r="HM356" s="193"/>
      <c r="HN356" s="193"/>
      <c r="HO356" s="193"/>
      <c r="HP356" s="193"/>
      <c r="HQ356" s="193"/>
      <c r="HR356" s="193"/>
      <c r="HS356" s="193"/>
      <c r="HT356" s="193"/>
    </row>
    <row r="357" spans="1:228" s="28" customFormat="1" x14ac:dyDescent="0.2">
      <c r="A357" s="419"/>
      <c r="B357" s="420"/>
      <c r="C357" s="354"/>
      <c r="D357" s="14" t="s">
        <v>411</v>
      </c>
      <c r="E357" s="10"/>
      <c r="F357" s="170"/>
      <c r="G357" s="190"/>
      <c r="H357" s="361"/>
      <c r="I357" s="190"/>
      <c r="J357" s="32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3"/>
      <c r="U357" s="193"/>
      <c r="V357" s="193"/>
      <c r="W357" s="193"/>
      <c r="X357" s="193"/>
      <c r="Y357" s="193"/>
      <c r="Z357" s="193"/>
      <c r="AA357" s="193"/>
      <c r="AB357" s="193"/>
      <c r="AC357" s="193"/>
      <c r="AD357" s="193"/>
      <c r="AE357" s="193"/>
      <c r="AF357" s="193"/>
      <c r="AG357" s="193"/>
      <c r="AH357" s="193"/>
      <c r="AI357" s="193"/>
      <c r="AJ357" s="193"/>
      <c r="AK357" s="193"/>
      <c r="AL357" s="193"/>
      <c r="AM357" s="193"/>
      <c r="AN357" s="193"/>
      <c r="AO357" s="193"/>
      <c r="AP357" s="193"/>
      <c r="AQ357" s="193"/>
      <c r="AR357" s="193"/>
      <c r="AS357" s="193"/>
      <c r="AT357" s="193"/>
      <c r="AU357" s="193"/>
      <c r="AV357" s="193"/>
      <c r="AW357" s="193"/>
      <c r="AX357" s="193"/>
      <c r="AY357" s="193"/>
      <c r="AZ357" s="193"/>
      <c r="BA357" s="193"/>
      <c r="BB357" s="193"/>
      <c r="BC357" s="193"/>
      <c r="BD357" s="193"/>
      <c r="BE357" s="193"/>
      <c r="BF357" s="193"/>
      <c r="BG357" s="193"/>
      <c r="BH357" s="193"/>
      <c r="BI357" s="193"/>
      <c r="BJ357" s="193"/>
      <c r="BK357" s="193"/>
      <c r="BL357" s="193"/>
      <c r="BM357" s="193"/>
      <c r="BN357" s="193"/>
      <c r="BO357" s="193"/>
      <c r="BP357" s="193"/>
      <c r="BQ357" s="193"/>
      <c r="BR357" s="193"/>
      <c r="BS357" s="193"/>
      <c r="BT357" s="193"/>
      <c r="BU357" s="193"/>
      <c r="BV357" s="193"/>
      <c r="BW357" s="193"/>
      <c r="BX357" s="193"/>
      <c r="BY357" s="193"/>
      <c r="BZ357" s="193"/>
      <c r="CA357" s="193"/>
      <c r="CB357" s="193"/>
      <c r="CC357" s="193"/>
      <c r="CD357" s="193"/>
      <c r="CE357" s="193"/>
      <c r="CF357" s="193"/>
      <c r="CG357" s="193"/>
      <c r="CH357" s="193"/>
      <c r="CI357" s="193"/>
      <c r="CJ357" s="193"/>
      <c r="CK357" s="193"/>
      <c r="CL357" s="193"/>
      <c r="CM357" s="193"/>
      <c r="CN357" s="193"/>
      <c r="CO357" s="193"/>
      <c r="CP357" s="193"/>
      <c r="CQ357" s="193"/>
      <c r="CR357" s="193"/>
      <c r="CS357" s="193"/>
      <c r="CT357" s="193"/>
      <c r="CU357" s="193"/>
      <c r="CV357" s="193"/>
      <c r="CW357" s="193"/>
      <c r="CX357" s="193"/>
      <c r="CY357" s="193"/>
      <c r="CZ357" s="193"/>
      <c r="DA357" s="193"/>
      <c r="DB357" s="193"/>
      <c r="DC357" s="193"/>
      <c r="DD357" s="193"/>
      <c r="DE357" s="193"/>
      <c r="DF357" s="193"/>
      <c r="DG357" s="193"/>
      <c r="DH357" s="193"/>
      <c r="DI357" s="193"/>
      <c r="DJ357" s="193"/>
      <c r="DK357" s="193"/>
      <c r="DL357" s="193"/>
      <c r="DM357" s="193"/>
      <c r="DN357" s="193"/>
      <c r="DO357" s="193"/>
      <c r="DP357" s="193"/>
      <c r="DQ357" s="193"/>
      <c r="DR357" s="193"/>
      <c r="DS357" s="193"/>
      <c r="DT357" s="193"/>
      <c r="DU357" s="193"/>
      <c r="DV357" s="193"/>
      <c r="DW357" s="193"/>
      <c r="DX357" s="193"/>
      <c r="DY357" s="193"/>
      <c r="DZ357" s="193"/>
      <c r="EA357" s="193"/>
      <c r="EB357" s="193"/>
      <c r="EC357" s="193"/>
      <c r="ED357" s="193"/>
      <c r="EE357" s="193"/>
      <c r="EF357" s="193"/>
      <c r="EG357" s="193"/>
      <c r="EH357" s="193"/>
      <c r="EI357" s="193"/>
      <c r="EJ357" s="193"/>
      <c r="EK357" s="193"/>
      <c r="EL357" s="193"/>
      <c r="EM357" s="193"/>
      <c r="EN357" s="193"/>
      <c r="EO357" s="193"/>
      <c r="EP357" s="193"/>
      <c r="EQ357" s="193"/>
      <c r="ER357" s="193"/>
      <c r="ES357" s="193"/>
      <c r="ET357" s="193"/>
      <c r="EU357" s="193"/>
      <c r="EV357" s="193"/>
      <c r="EW357" s="193"/>
      <c r="EX357" s="193"/>
      <c r="EY357" s="193"/>
      <c r="EZ357" s="193"/>
      <c r="FA357" s="193"/>
      <c r="FB357" s="193"/>
      <c r="FC357" s="193"/>
      <c r="FD357" s="193"/>
      <c r="FE357" s="193"/>
      <c r="FF357" s="193"/>
      <c r="FG357" s="193"/>
      <c r="FH357" s="193"/>
      <c r="FI357" s="193"/>
      <c r="FJ357" s="193"/>
      <c r="FK357" s="193"/>
      <c r="FL357" s="193"/>
      <c r="FM357" s="193"/>
      <c r="FN357" s="193"/>
      <c r="FO357" s="193"/>
      <c r="FP357" s="193"/>
      <c r="FQ357" s="193"/>
      <c r="FR357" s="193"/>
      <c r="FS357" s="193"/>
      <c r="FT357" s="193"/>
      <c r="FU357" s="193"/>
      <c r="FV357" s="193"/>
      <c r="FW357" s="193"/>
      <c r="FX357" s="193"/>
      <c r="FY357" s="193"/>
      <c r="FZ357" s="193"/>
      <c r="GA357" s="193"/>
      <c r="GB357" s="193"/>
      <c r="GC357" s="193"/>
      <c r="GD357" s="193"/>
      <c r="GE357" s="193"/>
      <c r="GF357" s="193"/>
      <c r="GG357" s="193"/>
      <c r="GH357" s="193"/>
      <c r="GI357" s="193"/>
      <c r="GJ357" s="193"/>
      <c r="GK357" s="193"/>
      <c r="GL357" s="193"/>
      <c r="GM357" s="193"/>
      <c r="GN357" s="193"/>
      <c r="GO357" s="193"/>
      <c r="GP357" s="193"/>
      <c r="GQ357" s="193"/>
      <c r="GR357" s="193"/>
      <c r="GS357" s="193"/>
      <c r="GT357" s="193"/>
      <c r="GU357" s="193"/>
      <c r="GV357" s="193"/>
      <c r="GW357" s="193"/>
      <c r="GX357" s="193"/>
      <c r="GY357" s="193"/>
      <c r="GZ357" s="193"/>
      <c r="HA357" s="193"/>
      <c r="HB357" s="193"/>
      <c r="HC357" s="193"/>
      <c r="HD357" s="193"/>
      <c r="HE357" s="193"/>
      <c r="HF357" s="193"/>
      <c r="HG357" s="193"/>
      <c r="HH357" s="193"/>
      <c r="HI357" s="193"/>
      <c r="HJ357" s="193"/>
      <c r="HK357" s="193"/>
      <c r="HL357" s="193"/>
      <c r="HM357" s="193"/>
      <c r="HN357" s="193"/>
      <c r="HO357" s="193"/>
      <c r="HP357" s="193"/>
      <c r="HQ357" s="193"/>
      <c r="HR357" s="193"/>
      <c r="HS357" s="193"/>
      <c r="HT357" s="193"/>
    </row>
    <row r="358" spans="1:228" s="28" customFormat="1" x14ac:dyDescent="0.2">
      <c r="A358" s="419"/>
      <c r="B358" s="420"/>
      <c r="C358" s="354"/>
      <c r="D358" s="14" t="s">
        <v>412</v>
      </c>
      <c r="E358" s="10"/>
      <c r="F358" s="170"/>
      <c r="G358" s="190"/>
      <c r="H358" s="361"/>
      <c r="I358" s="190"/>
      <c r="J358" s="323"/>
      <c r="K358" s="193"/>
      <c r="L358" s="193"/>
      <c r="M358" s="193"/>
      <c r="N358" s="193"/>
      <c r="O358" s="193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  <c r="AA358" s="193"/>
      <c r="AB358" s="193"/>
      <c r="AC358" s="193"/>
      <c r="AD358" s="193"/>
      <c r="AE358" s="193"/>
      <c r="AF358" s="193"/>
      <c r="AG358" s="193"/>
      <c r="AH358" s="193"/>
      <c r="AI358" s="193"/>
      <c r="AJ358" s="193"/>
      <c r="AK358" s="193"/>
      <c r="AL358" s="193"/>
      <c r="AM358" s="193"/>
      <c r="AN358" s="193"/>
      <c r="AO358" s="193"/>
      <c r="AP358" s="193"/>
      <c r="AQ358" s="193"/>
      <c r="AR358" s="193"/>
      <c r="AS358" s="193"/>
      <c r="AT358" s="193"/>
      <c r="AU358" s="193"/>
      <c r="AV358" s="193"/>
      <c r="AW358" s="193"/>
      <c r="AX358" s="193"/>
      <c r="AY358" s="193"/>
      <c r="AZ358" s="193"/>
      <c r="BA358" s="193"/>
      <c r="BB358" s="193"/>
      <c r="BC358" s="193"/>
      <c r="BD358" s="193"/>
      <c r="BE358" s="193"/>
      <c r="BF358" s="193"/>
      <c r="BG358" s="193"/>
      <c r="BH358" s="193"/>
      <c r="BI358" s="193"/>
      <c r="BJ358" s="193"/>
      <c r="BK358" s="193"/>
      <c r="BL358" s="193"/>
      <c r="BM358" s="193"/>
      <c r="BN358" s="193"/>
      <c r="BO358" s="193"/>
      <c r="BP358" s="193"/>
      <c r="BQ358" s="193"/>
      <c r="BR358" s="193"/>
      <c r="BS358" s="193"/>
      <c r="BT358" s="193"/>
      <c r="BU358" s="193"/>
      <c r="BV358" s="193"/>
      <c r="BW358" s="193"/>
      <c r="BX358" s="193"/>
      <c r="BY358" s="193"/>
      <c r="BZ358" s="193"/>
      <c r="CA358" s="193"/>
      <c r="CB358" s="193"/>
      <c r="CC358" s="193"/>
      <c r="CD358" s="193"/>
      <c r="CE358" s="193"/>
      <c r="CF358" s="193"/>
      <c r="CG358" s="193"/>
      <c r="CH358" s="193"/>
      <c r="CI358" s="193"/>
      <c r="CJ358" s="193"/>
      <c r="CK358" s="193"/>
      <c r="CL358" s="193"/>
      <c r="CM358" s="193"/>
      <c r="CN358" s="193"/>
      <c r="CO358" s="193"/>
      <c r="CP358" s="193"/>
      <c r="CQ358" s="193"/>
      <c r="CR358" s="193"/>
      <c r="CS358" s="193"/>
      <c r="CT358" s="193"/>
      <c r="CU358" s="193"/>
      <c r="CV358" s="193"/>
      <c r="CW358" s="193"/>
      <c r="CX358" s="193"/>
      <c r="CY358" s="193"/>
      <c r="CZ358" s="193"/>
      <c r="DA358" s="193"/>
      <c r="DB358" s="193"/>
      <c r="DC358" s="193"/>
      <c r="DD358" s="193"/>
      <c r="DE358" s="193"/>
      <c r="DF358" s="193"/>
      <c r="DG358" s="193"/>
      <c r="DH358" s="193"/>
      <c r="DI358" s="193"/>
      <c r="DJ358" s="193"/>
      <c r="DK358" s="193"/>
      <c r="DL358" s="193"/>
      <c r="DM358" s="193"/>
      <c r="DN358" s="193"/>
      <c r="DO358" s="193"/>
      <c r="DP358" s="193"/>
      <c r="DQ358" s="193"/>
      <c r="DR358" s="193"/>
      <c r="DS358" s="193"/>
      <c r="DT358" s="193"/>
      <c r="DU358" s="193"/>
      <c r="DV358" s="193"/>
      <c r="DW358" s="193"/>
      <c r="DX358" s="193"/>
      <c r="DY358" s="193"/>
      <c r="DZ358" s="193"/>
      <c r="EA358" s="193"/>
      <c r="EB358" s="193"/>
      <c r="EC358" s="193"/>
      <c r="ED358" s="193"/>
      <c r="EE358" s="193"/>
      <c r="EF358" s="193"/>
      <c r="EG358" s="193"/>
      <c r="EH358" s="193"/>
      <c r="EI358" s="193"/>
      <c r="EJ358" s="193"/>
      <c r="EK358" s="193"/>
      <c r="EL358" s="193"/>
      <c r="EM358" s="193"/>
      <c r="EN358" s="193"/>
      <c r="EO358" s="193"/>
      <c r="EP358" s="193"/>
      <c r="EQ358" s="193"/>
      <c r="ER358" s="193"/>
      <c r="ES358" s="193"/>
      <c r="ET358" s="193"/>
      <c r="EU358" s="193"/>
      <c r="EV358" s="193"/>
      <c r="EW358" s="193"/>
      <c r="EX358" s="193"/>
      <c r="EY358" s="193"/>
      <c r="EZ358" s="193"/>
      <c r="FA358" s="193"/>
      <c r="FB358" s="193"/>
      <c r="FC358" s="193"/>
      <c r="FD358" s="193"/>
      <c r="FE358" s="193"/>
      <c r="FF358" s="193"/>
      <c r="FG358" s="193"/>
      <c r="FH358" s="193"/>
      <c r="FI358" s="193"/>
      <c r="FJ358" s="193"/>
      <c r="FK358" s="193"/>
      <c r="FL358" s="193"/>
      <c r="FM358" s="193"/>
      <c r="FN358" s="193"/>
      <c r="FO358" s="193"/>
      <c r="FP358" s="193"/>
      <c r="FQ358" s="193"/>
      <c r="FR358" s="193"/>
      <c r="FS358" s="193"/>
      <c r="FT358" s="193"/>
      <c r="FU358" s="193"/>
      <c r="FV358" s="193"/>
      <c r="FW358" s="193"/>
      <c r="FX358" s="193"/>
      <c r="FY358" s="193"/>
      <c r="FZ358" s="193"/>
      <c r="GA358" s="193"/>
      <c r="GB358" s="193"/>
      <c r="GC358" s="193"/>
      <c r="GD358" s="193"/>
      <c r="GE358" s="193"/>
      <c r="GF358" s="193"/>
      <c r="GG358" s="193"/>
      <c r="GH358" s="193"/>
      <c r="GI358" s="193"/>
      <c r="GJ358" s="193"/>
      <c r="GK358" s="193"/>
      <c r="GL358" s="193"/>
      <c r="GM358" s="193"/>
      <c r="GN358" s="193"/>
      <c r="GO358" s="193"/>
      <c r="GP358" s="193"/>
      <c r="GQ358" s="193"/>
      <c r="GR358" s="193"/>
      <c r="GS358" s="193"/>
      <c r="GT358" s="193"/>
      <c r="GU358" s="193"/>
      <c r="GV358" s="193"/>
      <c r="GW358" s="193"/>
      <c r="GX358" s="193"/>
      <c r="GY358" s="193"/>
      <c r="GZ358" s="193"/>
      <c r="HA358" s="193"/>
      <c r="HB358" s="193"/>
      <c r="HC358" s="193"/>
      <c r="HD358" s="193"/>
      <c r="HE358" s="193"/>
      <c r="HF358" s="193"/>
      <c r="HG358" s="193"/>
      <c r="HH358" s="193"/>
      <c r="HI358" s="193"/>
      <c r="HJ358" s="193"/>
      <c r="HK358" s="193"/>
      <c r="HL358" s="193"/>
      <c r="HM358" s="193"/>
      <c r="HN358" s="193"/>
      <c r="HO358" s="193"/>
      <c r="HP358" s="193"/>
      <c r="HQ358" s="193"/>
      <c r="HR358" s="193"/>
      <c r="HS358" s="193"/>
      <c r="HT358" s="193"/>
    </row>
    <row r="359" spans="1:228" s="28" customFormat="1" x14ac:dyDescent="0.2">
      <c r="A359" s="277" t="s">
        <v>208</v>
      </c>
      <c r="B359" s="144" t="s">
        <v>203</v>
      </c>
      <c r="C359" s="287" t="s">
        <v>89</v>
      </c>
      <c r="D359" s="735" t="s">
        <v>418</v>
      </c>
      <c r="E359" s="444">
        <f>(17.7*2)*0.2</f>
        <v>7.08</v>
      </c>
      <c r="F359" s="557" t="s">
        <v>193</v>
      </c>
      <c r="G359" s="795"/>
      <c r="H359" s="794"/>
      <c r="I359" s="791">
        <f>IF(ISBLANK(E359),"",G359+H359)</f>
        <v>0</v>
      </c>
      <c r="J359" s="792">
        <f>IF(ISBLANK(E359),"",E359*I359)</f>
        <v>0</v>
      </c>
      <c r="K359" s="193"/>
      <c r="L359" s="193"/>
      <c r="M359" s="193"/>
      <c r="N359" s="193"/>
      <c r="O359" s="193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  <c r="AA359" s="193"/>
      <c r="AB359" s="193"/>
      <c r="AC359" s="193"/>
      <c r="AD359" s="193"/>
      <c r="AE359" s="193"/>
      <c r="AF359" s="193"/>
      <c r="AG359" s="193"/>
      <c r="AH359" s="193"/>
      <c r="AI359" s="193"/>
      <c r="AJ359" s="193"/>
      <c r="AK359" s="193"/>
      <c r="AL359" s="193"/>
      <c r="AM359" s="193"/>
      <c r="AN359" s="193"/>
      <c r="AO359" s="193"/>
      <c r="AP359" s="193"/>
      <c r="AQ359" s="193"/>
      <c r="AR359" s="193"/>
      <c r="AS359" s="193"/>
      <c r="AT359" s="193"/>
      <c r="AU359" s="193"/>
      <c r="AV359" s="193"/>
      <c r="AW359" s="193"/>
      <c r="AX359" s="193"/>
      <c r="AY359" s="193"/>
      <c r="AZ359" s="193"/>
      <c r="BA359" s="193"/>
      <c r="BB359" s="193"/>
      <c r="BC359" s="193"/>
      <c r="BD359" s="193"/>
      <c r="BE359" s="193"/>
      <c r="BF359" s="193"/>
      <c r="BG359" s="193"/>
      <c r="BH359" s="193"/>
      <c r="BI359" s="193"/>
      <c r="BJ359" s="193"/>
      <c r="BK359" s="193"/>
      <c r="BL359" s="193"/>
      <c r="BM359" s="193"/>
      <c r="BN359" s="193"/>
      <c r="BO359" s="193"/>
      <c r="BP359" s="193"/>
      <c r="BQ359" s="193"/>
      <c r="BR359" s="193"/>
      <c r="BS359" s="193"/>
      <c r="BT359" s="193"/>
      <c r="BU359" s="193"/>
      <c r="BV359" s="193"/>
      <c r="BW359" s="193"/>
      <c r="BX359" s="193"/>
      <c r="BY359" s="193"/>
      <c r="BZ359" s="193"/>
      <c r="CA359" s="193"/>
      <c r="CB359" s="193"/>
      <c r="CC359" s="193"/>
      <c r="CD359" s="193"/>
      <c r="CE359" s="193"/>
      <c r="CF359" s="193"/>
      <c r="CG359" s="193"/>
      <c r="CH359" s="193"/>
      <c r="CI359" s="193"/>
      <c r="CJ359" s="193"/>
      <c r="CK359" s="193"/>
      <c r="CL359" s="193"/>
      <c r="CM359" s="193"/>
      <c r="CN359" s="193"/>
      <c r="CO359" s="193"/>
      <c r="CP359" s="193"/>
      <c r="CQ359" s="193"/>
      <c r="CR359" s="193"/>
      <c r="CS359" s="193"/>
      <c r="CT359" s="193"/>
      <c r="CU359" s="193"/>
      <c r="CV359" s="193"/>
      <c r="CW359" s="193"/>
      <c r="CX359" s="193"/>
      <c r="CY359" s="193"/>
      <c r="CZ359" s="193"/>
      <c r="DA359" s="193"/>
      <c r="DB359" s="193"/>
      <c r="DC359" s="193"/>
      <c r="DD359" s="193"/>
      <c r="DE359" s="193"/>
      <c r="DF359" s="193"/>
      <c r="DG359" s="193"/>
      <c r="DH359" s="193"/>
      <c r="DI359" s="193"/>
      <c r="DJ359" s="193"/>
      <c r="DK359" s="193"/>
      <c r="DL359" s="193"/>
      <c r="DM359" s="193"/>
      <c r="DN359" s="193"/>
      <c r="DO359" s="193"/>
      <c r="DP359" s="193"/>
      <c r="DQ359" s="193"/>
      <c r="DR359" s="193"/>
      <c r="DS359" s="193"/>
      <c r="DT359" s="193"/>
      <c r="DU359" s="193"/>
      <c r="DV359" s="193"/>
      <c r="DW359" s="193"/>
      <c r="DX359" s="193"/>
      <c r="DY359" s="193"/>
      <c r="DZ359" s="193"/>
      <c r="EA359" s="193"/>
      <c r="EB359" s="193"/>
      <c r="EC359" s="193"/>
      <c r="ED359" s="193"/>
      <c r="EE359" s="193"/>
      <c r="EF359" s="193"/>
      <c r="EG359" s="193"/>
      <c r="EH359" s="193"/>
      <c r="EI359" s="193"/>
      <c r="EJ359" s="193"/>
      <c r="EK359" s="193"/>
      <c r="EL359" s="193"/>
      <c r="EM359" s="193"/>
      <c r="EN359" s="193"/>
      <c r="EO359" s="193"/>
      <c r="EP359" s="193"/>
      <c r="EQ359" s="193"/>
      <c r="ER359" s="193"/>
      <c r="ES359" s="193"/>
      <c r="ET359" s="193"/>
      <c r="EU359" s="193"/>
      <c r="EV359" s="193"/>
      <c r="EW359" s="193"/>
      <c r="EX359" s="193"/>
      <c r="EY359" s="193"/>
      <c r="EZ359" s="193"/>
      <c r="FA359" s="193"/>
      <c r="FB359" s="193"/>
      <c r="FC359" s="193"/>
      <c r="FD359" s="193"/>
      <c r="FE359" s="193"/>
      <c r="FF359" s="193"/>
      <c r="FG359" s="193"/>
      <c r="FH359" s="193"/>
      <c r="FI359" s="193"/>
      <c r="FJ359" s="193"/>
      <c r="FK359" s="193"/>
      <c r="FL359" s="193"/>
      <c r="FM359" s="193"/>
      <c r="FN359" s="193"/>
      <c r="FO359" s="193"/>
      <c r="FP359" s="193"/>
      <c r="FQ359" s="193"/>
      <c r="FR359" s="193"/>
      <c r="FS359" s="193"/>
      <c r="FT359" s="193"/>
      <c r="FU359" s="193"/>
      <c r="FV359" s="193"/>
      <c r="FW359" s="193"/>
      <c r="FX359" s="193"/>
      <c r="FY359" s="193"/>
      <c r="FZ359" s="193"/>
      <c r="GA359" s="193"/>
      <c r="GB359" s="193"/>
      <c r="GC359" s="193"/>
      <c r="GD359" s="193"/>
      <c r="GE359" s="193"/>
      <c r="GF359" s="193"/>
      <c r="GG359" s="193"/>
      <c r="GH359" s="193"/>
      <c r="GI359" s="193"/>
      <c r="GJ359" s="193"/>
      <c r="GK359" s="193"/>
      <c r="GL359" s="193"/>
      <c r="GM359" s="193"/>
      <c r="GN359" s="193"/>
      <c r="GO359" s="193"/>
      <c r="GP359" s="193"/>
      <c r="GQ359" s="193"/>
      <c r="GR359" s="193"/>
      <c r="GS359" s="193"/>
      <c r="GT359" s="193"/>
      <c r="GU359" s="193"/>
      <c r="GV359" s="193"/>
      <c r="GW359" s="193"/>
      <c r="GX359" s="193"/>
      <c r="GY359" s="193"/>
      <c r="GZ359" s="193"/>
      <c r="HA359" s="193"/>
      <c r="HB359" s="193"/>
      <c r="HC359" s="193"/>
      <c r="HD359" s="193"/>
      <c r="HE359" s="193"/>
      <c r="HF359" s="193"/>
      <c r="HG359" s="193"/>
      <c r="HH359" s="193"/>
      <c r="HI359" s="193"/>
      <c r="HJ359" s="193"/>
      <c r="HK359" s="193"/>
      <c r="HL359" s="193"/>
      <c r="HM359" s="193"/>
      <c r="HN359" s="193"/>
      <c r="HO359" s="193"/>
      <c r="HP359" s="193"/>
      <c r="HQ359" s="193"/>
      <c r="HR359" s="193"/>
      <c r="HS359" s="193"/>
      <c r="HT359" s="193"/>
    </row>
    <row r="360" spans="1:228" s="28" customFormat="1" ht="33.75" x14ac:dyDescent="0.2">
      <c r="A360" s="419"/>
      <c r="B360" s="420"/>
      <c r="C360" s="354"/>
      <c r="D360" s="116" t="s">
        <v>419</v>
      </c>
      <c r="E360" s="10"/>
      <c r="F360" s="170"/>
      <c r="G360" s="773"/>
      <c r="H360" s="794"/>
      <c r="I360" s="190"/>
      <c r="J360" s="32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  <c r="AA360" s="193"/>
      <c r="AB360" s="193"/>
      <c r="AC360" s="193"/>
      <c r="AD360" s="193"/>
      <c r="AE360" s="193"/>
      <c r="AF360" s="193"/>
      <c r="AG360" s="193"/>
      <c r="AH360" s="193"/>
      <c r="AI360" s="193"/>
      <c r="AJ360" s="193"/>
      <c r="AK360" s="193"/>
      <c r="AL360" s="193"/>
      <c r="AM360" s="193"/>
      <c r="AN360" s="193"/>
      <c r="AO360" s="193"/>
      <c r="AP360" s="193"/>
      <c r="AQ360" s="193"/>
      <c r="AR360" s="193"/>
      <c r="AS360" s="193"/>
      <c r="AT360" s="193"/>
      <c r="AU360" s="193"/>
      <c r="AV360" s="193"/>
      <c r="AW360" s="193"/>
      <c r="AX360" s="193"/>
      <c r="AY360" s="193"/>
      <c r="AZ360" s="193"/>
      <c r="BA360" s="193"/>
      <c r="BB360" s="193"/>
      <c r="BC360" s="193"/>
      <c r="BD360" s="193"/>
      <c r="BE360" s="193"/>
      <c r="BF360" s="193"/>
      <c r="BG360" s="193"/>
      <c r="BH360" s="193"/>
      <c r="BI360" s="193"/>
      <c r="BJ360" s="193"/>
      <c r="BK360" s="193"/>
      <c r="BL360" s="193"/>
      <c r="BM360" s="193"/>
      <c r="BN360" s="193"/>
      <c r="BO360" s="193"/>
      <c r="BP360" s="193"/>
      <c r="BQ360" s="193"/>
      <c r="BR360" s="193"/>
      <c r="BS360" s="193"/>
      <c r="BT360" s="193"/>
      <c r="BU360" s="193"/>
      <c r="BV360" s="193"/>
      <c r="BW360" s="193"/>
      <c r="BX360" s="193"/>
      <c r="BY360" s="193"/>
      <c r="BZ360" s="193"/>
      <c r="CA360" s="193"/>
      <c r="CB360" s="193"/>
      <c r="CC360" s="193"/>
      <c r="CD360" s="193"/>
      <c r="CE360" s="193"/>
      <c r="CF360" s="193"/>
      <c r="CG360" s="193"/>
      <c r="CH360" s="193"/>
      <c r="CI360" s="193"/>
      <c r="CJ360" s="193"/>
      <c r="CK360" s="193"/>
      <c r="CL360" s="193"/>
      <c r="CM360" s="193"/>
      <c r="CN360" s="193"/>
      <c r="CO360" s="193"/>
      <c r="CP360" s="193"/>
      <c r="CQ360" s="193"/>
      <c r="CR360" s="193"/>
      <c r="CS360" s="193"/>
      <c r="CT360" s="193"/>
      <c r="CU360" s="193"/>
      <c r="CV360" s="193"/>
      <c r="CW360" s="193"/>
      <c r="CX360" s="193"/>
      <c r="CY360" s="193"/>
      <c r="CZ360" s="193"/>
      <c r="DA360" s="193"/>
      <c r="DB360" s="193"/>
      <c r="DC360" s="193"/>
      <c r="DD360" s="193"/>
      <c r="DE360" s="193"/>
      <c r="DF360" s="193"/>
      <c r="DG360" s="193"/>
      <c r="DH360" s="193"/>
      <c r="DI360" s="193"/>
      <c r="DJ360" s="193"/>
      <c r="DK360" s="193"/>
      <c r="DL360" s="193"/>
      <c r="DM360" s="193"/>
      <c r="DN360" s="193"/>
      <c r="DO360" s="193"/>
      <c r="DP360" s="193"/>
      <c r="DQ360" s="193"/>
      <c r="DR360" s="193"/>
      <c r="DS360" s="193"/>
      <c r="DT360" s="193"/>
      <c r="DU360" s="193"/>
      <c r="DV360" s="193"/>
      <c r="DW360" s="193"/>
      <c r="DX360" s="193"/>
      <c r="DY360" s="193"/>
      <c r="DZ360" s="193"/>
      <c r="EA360" s="193"/>
      <c r="EB360" s="193"/>
      <c r="EC360" s="193"/>
      <c r="ED360" s="193"/>
      <c r="EE360" s="193"/>
      <c r="EF360" s="193"/>
      <c r="EG360" s="193"/>
      <c r="EH360" s="193"/>
      <c r="EI360" s="193"/>
      <c r="EJ360" s="193"/>
      <c r="EK360" s="193"/>
      <c r="EL360" s="193"/>
      <c r="EM360" s="193"/>
      <c r="EN360" s="193"/>
      <c r="EO360" s="193"/>
      <c r="EP360" s="193"/>
      <c r="EQ360" s="193"/>
      <c r="ER360" s="193"/>
      <c r="ES360" s="193"/>
      <c r="ET360" s="193"/>
      <c r="EU360" s="193"/>
      <c r="EV360" s="193"/>
      <c r="EW360" s="193"/>
      <c r="EX360" s="193"/>
      <c r="EY360" s="193"/>
      <c r="EZ360" s="193"/>
      <c r="FA360" s="193"/>
      <c r="FB360" s="193"/>
      <c r="FC360" s="193"/>
      <c r="FD360" s="193"/>
      <c r="FE360" s="193"/>
      <c r="FF360" s="193"/>
      <c r="FG360" s="193"/>
      <c r="FH360" s="193"/>
      <c r="FI360" s="193"/>
      <c r="FJ360" s="193"/>
      <c r="FK360" s="193"/>
      <c r="FL360" s="193"/>
      <c r="FM360" s="193"/>
      <c r="FN360" s="193"/>
      <c r="FO360" s="193"/>
      <c r="FP360" s="193"/>
      <c r="FQ360" s="193"/>
      <c r="FR360" s="193"/>
      <c r="FS360" s="193"/>
      <c r="FT360" s="193"/>
      <c r="FU360" s="193"/>
      <c r="FV360" s="193"/>
      <c r="FW360" s="193"/>
      <c r="FX360" s="193"/>
      <c r="FY360" s="193"/>
      <c r="FZ360" s="193"/>
      <c r="GA360" s="193"/>
      <c r="GB360" s="193"/>
      <c r="GC360" s="193"/>
      <c r="GD360" s="193"/>
      <c r="GE360" s="193"/>
      <c r="GF360" s="193"/>
      <c r="GG360" s="193"/>
      <c r="GH360" s="193"/>
      <c r="GI360" s="193"/>
      <c r="GJ360" s="193"/>
      <c r="GK360" s="193"/>
      <c r="GL360" s="193"/>
      <c r="GM360" s="193"/>
      <c r="GN360" s="193"/>
      <c r="GO360" s="193"/>
      <c r="GP360" s="193"/>
      <c r="GQ360" s="193"/>
      <c r="GR360" s="193"/>
      <c r="GS360" s="193"/>
      <c r="GT360" s="193"/>
      <c r="GU360" s="193"/>
      <c r="GV360" s="193"/>
      <c r="GW360" s="193"/>
      <c r="GX360" s="193"/>
      <c r="GY360" s="193"/>
      <c r="GZ360" s="193"/>
      <c r="HA360" s="193"/>
      <c r="HB360" s="193"/>
      <c r="HC360" s="193"/>
      <c r="HD360" s="193"/>
      <c r="HE360" s="193"/>
      <c r="HF360" s="193"/>
      <c r="HG360" s="193"/>
      <c r="HH360" s="193"/>
      <c r="HI360" s="193"/>
      <c r="HJ360" s="193"/>
      <c r="HK360" s="193"/>
      <c r="HL360" s="193"/>
      <c r="HM360" s="193"/>
      <c r="HN360" s="193"/>
      <c r="HO360" s="193"/>
      <c r="HP360" s="193"/>
      <c r="HQ360" s="193"/>
      <c r="HR360" s="193"/>
      <c r="HS360" s="193"/>
      <c r="HT360" s="193"/>
    </row>
    <row r="361" spans="1:228" s="28" customFormat="1" x14ac:dyDescent="0.2">
      <c r="A361" s="277" t="s">
        <v>208</v>
      </c>
      <c r="B361" s="144" t="s">
        <v>203</v>
      </c>
      <c r="C361" s="287" t="s">
        <v>90</v>
      </c>
      <c r="D361" s="735" t="s">
        <v>422</v>
      </c>
      <c r="E361" s="444">
        <v>18</v>
      </c>
      <c r="F361" s="557" t="s">
        <v>191</v>
      </c>
      <c r="G361" s="795"/>
      <c r="H361" s="794"/>
      <c r="I361" s="791">
        <f>IF(ISBLANK(E361),"",G361+H361)</f>
        <v>0</v>
      </c>
      <c r="J361" s="792">
        <f>IF(ISBLANK(E361),"",E361*I361)</f>
        <v>0</v>
      </c>
      <c r="K361" s="193"/>
      <c r="L361" s="193"/>
      <c r="M361" s="193"/>
      <c r="N361" s="193"/>
      <c r="O361" s="193"/>
      <c r="P361" s="193"/>
      <c r="Q361" s="193"/>
      <c r="R361" s="193"/>
      <c r="S361" s="193"/>
      <c r="T361" s="193"/>
      <c r="U361" s="193"/>
      <c r="V361" s="193"/>
      <c r="W361" s="193"/>
      <c r="X361" s="193"/>
      <c r="Y361" s="193"/>
      <c r="Z361" s="193"/>
      <c r="AA361" s="193"/>
      <c r="AB361" s="193"/>
      <c r="AC361" s="193"/>
      <c r="AD361" s="193"/>
      <c r="AE361" s="193"/>
      <c r="AF361" s="193"/>
      <c r="AG361" s="193"/>
      <c r="AH361" s="193"/>
      <c r="AI361" s="193"/>
      <c r="AJ361" s="193"/>
      <c r="AK361" s="193"/>
      <c r="AL361" s="193"/>
      <c r="AM361" s="193"/>
      <c r="AN361" s="193"/>
      <c r="AO361" s="193"/>
      <c r="AP361" s="193"/>
      <c r="AQ361" s="193"/>
      <c r="AR361" s="193"/>
      <c r="AS361" s="193"/>
      <c r="AT361" s="193"/>
      <c r="AU361" s="193"/>
      <c r="AV361" s="193"/>
      <c r="AW361" s="193"/>
      <c r="AX361" s="193"/>
      <c r="AY361" s="193"/>
      <c r="AZ361" s="193"/>
      <c r="BA361" s="193"/>
      <c r="BB361" s="193"/>
      <c r="BC361" s="193"/>
      <c r="BD361" s="193"/>
      <c r="BE361" s="193"/>
      <c r="BF361" s="193"/>
      <c r="BG361" s="193"/>
      <c r="BH361" s="193"/>
      <c r="BI361" s="193"/>
      <c r="BJ361" s="193"/>
      <c r="BK361" s="193"/>
      <c r="BL361" s="193"/>
      <c r="BM361" s="193"/>
      <c r="BN361" s="193"/>
      <c r="BO361" s="193"/>
      <c r="BP361" s="193"/>
      <c r="BQ361" s="193"/>
      <c r="BR361" s="193"/>
      <c r="BS361" s="193"/>
      <c r="BT361" s="193"/>
      <c r="BU361" s="193"/>
      <c r="BV361" s="193"/>
      <c r="BW361" s="193"/>
      <c r="BX361" s="193"/>
      <c r="BY361" s="193"/>
      <c r="BZ361" s="193"/>
      <c r="CA361" s="193"/>
      <c r="CB361" s="193"/>
      <c r="CC361" s="193"/>
      <c r="CD361" s="193"/>
      <c r="CE361" s="193"/>
      <c r="CF361" s="193"/>
      <c r="CG361" s="193"/>
      <c r="CH361" s="193"/>
      <c r="CI361" s="193"/>
      <c r="CJ361" s="193"/>
      <c r="CK361" s="193"/>
      <c r="CL361" s="193"/>
      <c r="CM361" s="193"/>
      <c r="CN361" s="193"/>
      <c r="CO361" s="193"/>
      <c r="CP361" s="193"/>
      <c r="CQ361" s="193"/>
      <c r="CR361" s="193"/>
      <c r="CS361" s="193"/>
      <c r="CT361" s="193"/>
      <c r="CU361" s="193"/>
      <c r="CV361" s="193"/>
      <c r="CW361" s="193"/>
      <c r="CX361" s="193"/>
      <c r="CY361" s="193"/>
      <c r="CZ361" s="193"/>
      <c r="DA361" s="193"/>
      <c r="DB361" s="193"/>
      <c r="DC361" s="193"/>
      <c r="DD361" s="193"/>
      <c r="DE361" s="193"/>
      <c r="DF361" s="193"/>
      <c r="DG361" s="193"/>
      <c r="DH361" s="193"/>
      <c r="DI361" s="193"/>
      <c r="DJ361" s="193"/>
      <c r="DK361" s="193"/>
      <c r="DL361" s="193"/>
      <c r="DM361" s="193"/>
      <c r="DN361" s="193"/>
      <c r="DO361" s="193"/>
      <c r="DP361" s="193"/>
      <c r="DQ361" s="193"/>
      <c r="DR361" s="193"/>
      <c r="DS361" s="193"/>
      <c r="DT361" s="193"/>
      <c r="DU361" s="193"/>
      <c r="DV361" s="193"/>
      <c r="DW361" s="193"/>
      <c r="DX361" s="193"/>
      <c r="DY361" s="193"/>
      <c r="DZ361" s="193"/>
      <c r="EA361" s="193"/>
      <c r="EB361" s="193"/>
      <c r="EC361" s="193"/>
      <c r="ED361" s="193"/>
      <c r="EE361" s="193"/>
      <c r="EF361" s="193"/>
      <c r="EG361" s="193"/>
      <c r="EH361" s="193"/>
      <c r="EI361" s="193"/>
      <c r="EJ361" s="193"/>
      <c r="EK361" s="193"/>
      <c r="EL361" s="193"/>
      <c r="EM361" s="193"/>
      <c r="EN361" s="193"/>
      <c r="EO361" s="193"/>
      <c r="EP361" s="193"/>
      <c r="EQ361" s="193"/>
      <c r="ER361" s="193"/>
      <c r="ES361" s="193"/>
      <c r="ET361" s="193"/>
      <c r="EU361" s="193"/>
      <c r="EV361" s="193"/>
      <c r="EW361" s="193"/>
      <c r="EX361" s="193"/>
      <c r="EY361" s="193"/>
      <c r="EZ361" s="193"/>
      <c r="FA361" s="193"/>
      <c r="FB361" s="193"/>
      <c r="FC361" s="193"/>
      <c r="FD361" s="193"/>
      <c r="FE361" s="193"/>
      <c r="FF361" s="193"/>
      <c r="FG361" s="193"/>
      <c r="FH361" s="193"/>
      <c r="FI361" s="193"/>
      <c r="FJ361" s="193"/>
      <c r="FK361" s="193"/>
      <c r="FL361" s="193"/>
      <c r="FM361" s="193"/>
      <c r="FN361" s="193"/>
      <c r="FO361" s="193"/>
      <c r="FP361" s="193"/>
      <c r="FQ361" s="193"/>
      <c r="FR361" s="193"/>
      <c r="FS361" s="193"/>
      <c r="FT361" s="193"/>
      <c r="FU361" s="193"/>
      <c r="FV361" s="193"/>
      <c r="FW361" s="193"/>
      <c r="FX361" s="193"/>
      <c r="FY361" s="193"/>
      <c r="FZ361" s="193"/>
      <c r="GA361" s="193"/>
      <c r="GB361" s="193"/>
      <c r="GC361" s="193"/>
      <c r="GD361" s="193"/>
      <c r="GE361" s="193"/>
      <c r="GF361" s="193"/>
      <c r="GG361" s="193"/>
      <c r="GH361" s="193"/>
      <c r="GI361" s="193"/>
      <c r="GJ361" s="193"/>
      <c r="GK361" s="193"/>
      <c r="GL361" s="193"/>
      <c r="GM361" s="193"/>
      <c r="GN361" s="193"/>
      <c r="GO361" s="193"/>
      <c r="GP361" s="193"/>
      <c r="GQ361" s="193"/>
      <c r="GR361" s="193"/>
      <c r="GS361" s="193"/>
      <c r="GT361" s="193"/>
      <c r="GU361" s="193"/>
      <c r="GV361" s="193"/>
      <c r="GW361" s="193"/>
      <c r="GX361" s="193"/>
      <c r="GY361" s="193"/>
      <c r="GZ361" s="193"/>
      <c r="HA361" s="193"/>
      <c r="HB361" s="193"/>
      <c r="HC361" s="193"/>
      <c r="HD361" s="193"/>
      <c r="HE361" s="193"/>
      <c r="HF361" s="193"/>
      <c r="HG361" s="193"/>
      <c r="HH361" s="193"/>
      <c r="HI361" s="193"/>
      <c r="HJ361" s="193"/>
      <c r="HK361" s="193"/>
      <c r="HL361" s="193"/>
      <c r="HM361" s="193"/>
      <c r="HN361" s="193"/>
      <c r="HO361" s="193"/>
      <c r="HP361" s="193"/>
      <c r="HQ361" s="193"/>
      <c r="HR361" s="193"/>
      <c r="HS361" s="193"/>
      <c r="HT361" s="193"/>
    </row>
    <row r="362" spans="1:228" s="28" customFormat="1" ht="45" x14ac:dyDescent="0.2">
      <c r="A362" s="419"/>
      <c r="B362" s="420"/>
      <c r="C362" s="354"/>
      <c r="D362" s="116" t="s">
        <v>423</v>
      </c>
      <c r="E362" s="10"/>
      <c r="F362" s="170"/>
      <c r="G362" s="773"/>
      <c r="H362" s="794"/>
      <c r="I362" s="190"/>
      <c r="J362" s="323"/>
      <c r="K362" s="193"/>
      <c r="L362" s="193"/>
      <c r="M362" s="193"/>
      <c r="N362" s="193"/>
      <c r="O362" s="193"/>
      <c r="P362" s="193"/>
      <c r="Q362" s="193"/>
      <c r="R362" s="193"/>
      <c r="S362" s="193"/>
      <c r="T362" s="193"/>
      <c r="U362" s="193"/>
      <c r="V362" s="193"/>
      <c r="W362" s="193"/>
      <c r="X362" s="193"/>
      <c r="Y362" s="193"/>
      <c r="Z362" s="193"/>
      <c r="AA362" s="193"/>
      <c r="AB362" s="193"/>
      <c r="AC362" s="193"/>
      <c r="AD362" s="193"/>
      <c r="AE362" s="193"/>
      <c r="AF362" s="193"/>
      <c r="AG362" s="193"/>
      <c r="AH362" s="193"/>
      <c r="AI362" s="193"/>
      <c r="AJ362" s="193"/>
      <c r="AK362" s="193"/>
      <c r="AL362" s="193"/>
      <c r="AM362" s="193"/>
      <c r="AN362" s="193"/>
      <c r="AO362" s="193"/>
      <c r="AP362" s="193"/>
      <c r="AQ362" s="193"/>
      <c r="AR362" s="193"/>
      <c r="AS362" s="193"/>
      <c r="AT362" s="193"/>
      <c r="AU362" s="193"/>
      <c r="AV362" s="193"/>
      <c r="AW362" s="193"/>
      <c r="AX362" s="193"/>
      <c r="AY362" s="193"/>
      <c r="AZ362" s="193"/>
      <c r="BA362" s="193"/>
      <c r="BB362" s="193"/>
      <c r="BC362" s="193"/>
      <c r="BD362" s="193"/>
      <c r="BE362" s="193"/>
      <c r="BF362" s="193"/>
      <c r="BG362" s="193"/>
      <c r="BH362" s="193"/>
      <c r="BI362" s="193"/>
      <c r="BJ362" s="193"/>
      <c r="BK362" s="193"/>
      <c r="BL362" s="193"/>
      <c r="BM362" s="193"/>
      <c r="BN362" s="193"/>
      <c r="BO362" s="193"/>
      <c r="BP362" s="193"/>
      <c r="BQ362" s="193"/>
      <c r="BR362" s="193"/>
      <c r="BS362" s="193"/>
      <c r="BT362" s="193"/>
      <c r="BU362" s="193"/>
      <c r="BV362" s="193"/>
      <c r="BW362" s="193"/>
      <c r="BX362" s="193"/>
      <c r="BY362" s="193"/>
      <c r="BZ362" s="193"/>
      <c r="CA362" s="193"/>
      <c r="CB362" s="193"/>
      <c r="CC362" s="193"/>
      <c r="CD362" s="193"/>
      <c r="CE362" s="193"/>
      <c r="CF362" s="193"/>
      <c r="CG362" s="193"/>
      <c r="CH362" s="193"/>
      <c r="CI362" s="193"/>
      <c r="CJ362" s="193"/>
      <c r="CK362" s="193"/>
      <c r="CL362" s="193"/>
      <c r="CM362" s="193"/>
      <c r="CN362" s="193"/>
      <c r="CO362" s="193"/>
      <c r="CP362" s="193"/>
      <c r="CQ362" s="193"/>
      <c r="CR362" s="193"/>
      <c r="CS362" s="193"/>
      <c r="CT362" s="193"/>
      <c r="CU362" s="193"/>
      <c r="CV362" s="193"/>
      <c r="CW362" s="193"/>
      <c r="CX362" s="193"/>
      <c r="CY362" s="193"/>
      <c r="CZ362" s="193"/>
      <c r="DA362" s="193"/>
      <c r="DB362" s="193"/>
      <c r="DC362" s="193"/>
      <c r="DD362" s="193"/>
      <c r="DE362" s="193"/>
      <c r="DF362" s="193"/>
      <c r="DG362" s="193"/>
      <c r="DH362" s="193"/>
      <c r="DI362" s="193"/>
      <c r="DJ362" s="193"/>
      <c r="DK362" s="193"/>
      <c r="DL362" s="193"/>
      <c r="DM362" s="193"/>
      <c r="DN362" s="193"/>
      <c r="DO362" s="193"/>
      <c r="DP362" s="193"/>
      <c r="DQ362" s="193"/>
      <c r="DR362" s="193"/>
      <c r="DS362" s="193"/>
      <c r="DT362" s="193"/>
      <c r="DU362" s="193"/>
      <c r="DV362" s="193"/>
      <c r="DW362" s="193"/>
      <c r="DX362" s="193"/>
      <c r="DY362" s="193"/>
      <c r="DZ362" s="193"/>
      <c r="EA362" s="193"/>
      <c r="EB362" s="193"/>
      <c r="EC362" s="193"/>
      <c r="ED362" s="193"/>
      <c r="EE362" s="193"/>
      <c r="EF362" s="193"/>
      <c r="EG362" s="193"/>
      <c r="EH362" s="193"/>
      <c r="EI362" s="193"/>
      <c r="EJ362" s="193"/>
      <c r="EK362" s="193"/>
      <c r="EL362" s="193"/>
      <c r="EM362" s="193"/>
      <c r="EN362" s="193"/>
      <c r="EO362" s="193"/>
      <c r="EP362" s="193"/>
      <c r="EQ362" s="193"/>
      <c r="ER362" s="193"/>
      <c r="ES362" s="193"/>
      <c r="ET362" s="193"/>
      <c r="EU362" s="193"/>
      <c r="EV362" s="193"/>
      <c r="EW362" s="193"/>
      <c r="EX362" s="193"/>
      <c r="EY362" s="193"/>
      <c r="EZ362" s="193"/>
      <c r="FA362" s="193"/>
      <c r="FB362" s="193"/>
      <c r="FC362" s="193"/>
      <c r="FD362" s="193"/>
      <c r="FE362" s="193"/>
      <c r="FF362" s="193"/>
      <c r="FG362" s="193"/>
      <c r="FH362" s="193"/>
      <c r="FI362" s="193"/>
      <c r="FJ362" s="193"/>
      <c r="FK362" s="193"/>
      <c r="FL362" s="193"/>
      <c r="FM362" s="193"/>
      <c r="FN362" s="193"/>
      <c r="FO362" s="193"/>
      <c r="FP362" s="193"/>
      <c r="FQ362" s="193"/>
      <c r="FR362" s="193"/>
      <c r="FS362" s="193"/>
      <c r="FT362" s="193"/>
      <c r="FU362" s="193"/>
      <c r="FV362" s="193"/>
      <c r="FW362" s="193"/>
      <c r="FX362" s="193"/>
      <c r="FY362" s="193"/>
      <c r="FZ362" s="193"/>
      <c r="GA362" s="193"/>
      <c r="GB362" s="193"/>
      <c r="GC362" s="193"/>
      <c r="GD362" s="193"/>
      <c r="GE362" s="193"/>
      <c r="GF362" s="193"/>
      <c r="GG362" s="193"/>
      <c r="GH362" s="193"/>
      <c r="GI362" s="193"/>
      <c r="GJ362" s="193"/>
      <c r="GK362" s="193"/>
      <c r="GL362" s="193"/>
      <c r="GM362" s="193"/>
      <c r="GN362" s="193"/>
      <c r="GO362" s="193"/>
      <c r="GP362" s="193"/>
      <c r="GQ362" s="193"/>
      <c r="GR362" s="193"/>
      <c r="GS362" s="193"/>
      <c r="GT362" s="193"/>
      <c r="GU362" s="193"/>
      <c r="GV362" s="193"/>
      <c r="GW362" s="193"/>
      <c r="GX362" s="193"/>
      <c r="GY362" s="193"/>
      <c r="GZ362" s="193"/>
      <c r="HA362" s="193"/>
      <c r="HB362" s="193"/>
      <c r="HC362" s="193"/>
      <c r="HD362" s="193"/>
      <c r="HE362" s="193"/>
      <c r="HF362" s="193"/>
      <c r="HG362" s="193"/>
      <c r="HH362" s="193"/>
      <c r="HI362" s="193"/>
      <c r="HJ362" s="193"/>
      <c r="HK362" s="193"/>
      <c r="HL362" s="193"/>
      <c r="HM362" s="193"/>
      <c r="HN362" s="193"/>
      <c r="HO362" s="193"/>
      <c r="HP362" s="193"/>
      <c r="HQ362" s="193"/>
      <c r="HR362" s="193"/>
      <c r="HS362" s="193"/>
      <c r="HT362" s="193"/>
    </row>
    <row r="363" spans="1:228" s="28" customFormat="1" x14ac:dyDescent="0.2">
      <c r="A363" s="277" t="s">
        <v>208</v>
      </c>
      <c r="B363" s="144" t="s">
        <v>203</v>
      </c>
      <c r="C363" s="287" t="s">
        <v>421</v>
      </c>
      <c r="D363" s="735" t="s">
        <v>416</v>
      </c>
      <c r="E363" s="4">
        <v>2</v>
      </c>
      <c r="F363" s="13" t="s">
        <v>140</v>
      </c>
      <c r="G363" s="773"/>
      <c r="H363" s="794"/>
      <c r="I363" s="791">
        <f>IF(ISBLANK(E363),"",G363+H363)</f>
        <v>0</v>
      </c>
      <c r="J363" s="792">
        <f>IF(ISBLANK(E363),"",E363*I363)</f>
        <v>0</v>
      </c>
      <c r="K363" s="193"/>
      <c r="L363" s="193"/>
      <c r="M363" s="193"/>
      <c r="N363" s="193"/>
      <c r="O363" s="193"/>
      <c r="P363" s="193"/>
      <c r="Q363" s="193"/>
      <c r="R363" s="193"/>
      <c r="S363" s="193"/>
      <c r="T363" s="193"/>
      <c r="U363" s="193"/>
      <c r="V363" s="193"/>
      <c r="W363" s="193"/>
      <c r="X363" s="193"/>
      <c r="Y363" s="193"/>
      <c r="Z363" s="193"/>
      <c r="AA363" s="193"/>
      <c r="AB363" s="193"/>
      <c r="AC363" s="193"/>
      <c r="AD363" s="193"/>
      <c r="AE363" s="193"/>
      <c r="AF363" s="193"/>
      <c r="AG363" s="193"/>
      <c r="AH363" s="193"/>
      <c r="AI363" s="193"/>
      <c r="AJ363" s="193"/>
      <c r="AK363" s="193"/>
      <c r="AL363" s="193"/>
      <c r="AM363" s="193"/>
      <c r="AN363" s="193"/>
      <c r="AO363" s="193"/>
      <c r="AP363" s="193"/>
      <c r="AQ363" s="193"/>
      <c r="AR363" s="193"/>
      <c r="AS363" s="193"/>
      <c r="AT363" s="193"/>
      <c r="AU363" s="193"/>
      <c r="AV363" s="193"/>
      <c r="AW363" s="193"/>
      <c r="AX363" s="193"/>
      <c r="AY363" s="193"/>
      <c r="AZ363" s="193"/>
      <c r="BA363" s="193"/>
      <c r="BB363" s="193"/>
      <c r="BC363" s="193"/>
      <c r="BD363" s="193"/>
      <c r="BE363" s="193"/>
      <c r="BF363" s="193"/>
      <c r="BG363" s="193"/>
      <c r="BH363" s="193"/>
      <c r="BI363" s="193"/>
      <c r="BJ363" s="193"/>
      <c r="BK363" s="193"/>
      <c r="BL363" s="193"/>
      <c r="BM363" s="193"/>
      <c r="BN363" s="193"/>
      <c r="BO363" s="193"/>
      <c r="BP363" s="193"/>
      <c r="BQ363" s="193"/>
      <c r="BR363" s="193"/>
      <c r="BS363" s="193"/>
      <c r="BT363" s="193"/>
      <c r="BU363" s="193"/>
      <c r="BV363" s="193"/>
      <c r="BW363" s="193"/>
      <c r="BX363" s="193"/>
      <c r="BY363" s="193"/>
      <c r="BZ363" s="193"/>
      <c r="CA363" s="193"/>
      <c r="CB363" s="193"/>
      <c r="CC363" s="193"/>
      <c r="CD363" s="193"/>
      <c r="CE363" s="193"/>
      <c r="CF363" s="193"/>
      <c r="CG363" s="193"/>
      <c r="CH363" s="193"/>
      <c r="CI363" s="193"/>
      <c r="CJ363" s="193"/>
      <c r="CK363" s="193"/>
      <c r="CL363" s="193"/>
      <c r="CM363" s="193"/>
      <c r="CN363" s="193"/>
      <c r="CO363" s="193"/>
      <c r="CP363" s="193"/>
      <c r="CQ363" s="193"/>
      <c r="CR363" s="193"/>
      <c r="CS363" s="193"/>
      <c r="CT363" s="193"/>
      <c r="CU363" s="193"/>
      <c r="CV363" s="193"/>
      <c r="CW363" s="193"/>
      <c r="CX363" s="193"/>
      <c r="CY363" s="193"/>
      <c r="CZ363" s="193"/>
      <c r="DA363" s="193"/>
      <c r="DB363" s="193"/>
      <c r="DC363" s="193"/>
      <c r="DD363" s="193"/>
      <c r="DE363" s="193"/>
      <c r="DF363" s="193"/>
      <c r="DG363" s="193"/>
      <c r="DH363" s="193"/>
      <c r="DI363" s="193"/>
      <c r="DJ363" s="193"/>
      <c r="DK363" s="193"/>
      <c r="DL363" s="193"/>
      <c r="DM363" s="193"/>
      <c r="DN363" s="193"/>
      <c r="DO363" s="193"/>
      <c r="DP363" s="193"/>
      <c r="DQ363" s="193"/>
      <c r="DR363" s="193"/>
      <c r="DS363" s="193"/>
      <c r="DT363" s="193"/>
      <c r="DU363" s="193"/>
      <c r="DV363" s="193"/>
      <c r="DW363" s="193"/>
      <c r="DX363" s="193"/>
      <c r="DY363" s="193"/>
      <c r="DZ363" s="193"/>
      <c r="EA363" s="193"/>
      <c r="EB363" s="193"/>
      <c r="EC363" s="193"/>
      <c r="ED363" s="193"/>
      <c r="EE363" s="193"/>
      <c r="EF363" s="193"/>
      <c r="EG363" s="193"/>
      <c r="EH363" s="193"/>
      <c r="EI363" s="193"/>
      <c r="EJ363" s="193"/>
      <c r="EK363" s="193"/>
      <c r="EL363" s="193"/>
      <c r="EM363" s="193"/>
      <c r="EN363" s="193"/>
      <c r="EO363" s="193"/>
      <c r="EP363" s="193"/>
      <c r="EQ363" s="193"/>
      <c r="ER363" s="193"/>
      <c r="ES363" s="193"/>
      <c r="ET363" s="193"/>
      <c r="EU363" s="193"/>
      <c r="EV363" s="193"/>
      <c r="EW363" s="193"/>
      <c r="EX363" s="193"/>
      <c r="EY363" s="193"/>
      <c r="EZ363" s="193"/>
      <c r="FA363" s="193"/>
      <c r="FB363" s="193"/>
      <c r="FC363" s="193"/>
      <c r="FD363" s="193"/>
      <c r="FE363" s="193"/>
      <c r="FF363" s="193"/>
      <c r="FG363" s="193"/>
      <c r="FH363" s="193"/>
      <c r="FI363" s="193"/>
      <c r="FJ363" s="193"/>
      <c r="FK363" s="193"/>
      <c r="FL363" s="193"/>
      <c r="FM363" s="193"/>
      <c r="FN363" s="193"/>
      <c r="FO363" s="193"/>
      <c r="FP363" s="193"/>
      <c r="FQ363" s="193"/>
      <c r="FR363" s="193"/>
      <c r="FS363" s="193"/>
      <c r="FT363" s="193"/>
      <c r="FU363" s="193"/>
      <c r="FV363" s="193"/>
      <c r="FW363" s="193"/>
      <c r="FX363" s="193"/>
      <c r="FY363" s="193"/>
      <c r="FZ363" s="193"/>
      <c r="GA363" s="193"/>
      <c r="GB363" s="193"/>
      <c r="GC363" s="193"/>
      <c r="GD363" s="193"/>
      <c r="GE363" s="193"/>
      <c r="GF363" s="193"/>
      <c r="GG363" s="193"/>
      <c r="GH363" s="193"/>
      <c r="GI363" s="193"/>
      <c r="GJ363" s="193"/>
      <c r="GK363" s="193"/>
      <c r="GL363" s="193"/>
      <c r="GM363" s="193"/>
      <c r="GN363" s="193"/>
      <c r="GO363" s="193"/>
      <c r="GP363" s="193"/>
      <c r="GQ363" s="193"/>
      <c r="GR363" s="193"/>
      <c r="GS363" s="193"/>
      <c r="GT363" s="193"/>
      <c r="GU363" s="193"/>
      <c r="GV363" s="193"/>
      <c r="GW363" s="193"/>
      <c r="GX363" s="193"/>
      <c r="GY363" s="193"/>
      <c r="GZ363" s="193"/>
      <c r="HA363" s="193"/>
      <c r="HB363" s="193"/>
      <c r="HC363" s="193"/>
      <c r="HD363" s="193"/>
      <c r="HE363" s="193"/>
      <c r="HF363" s="193"/>
      <c r="HG363" s="193"/>
      <c r="HH363" s="193"/>
      <c r="HI363" s="193"/>
      <c r="HJ363" s="193"/>
      <c r="HK363" s="193"/>
      <c r="HL363" s="193"/>
      <c r="HM363" s="193"/>
      <c r="HN363" s="193"/>
      <c r="HO363" s="193"/>
      <c r="HP363" s="193"/>
      <c r="HQ363" s="193"/>
      <c r="HR363" s="193"/>
      <c r="HS363" s="193"/>
      <c r="HT363" s="193"/>
    </row>
    <row r="364" spans="1:228" s="28" customFormat="1" ht="22.5" x14ac:dyDescent="0.2">
      <c r="A364" s="419"/>
      <c r="B364" s="420"/>
      <c r="C364" s="354"/>
      <c r="D364" s="116" t="s">
        <v>417</v>
      </c>
      <c r="E364" s="10"/>
      <c r="F364" s="170"/>
      <c r="G364" s="190"/>
      <c r="H364" s="361"/>
      <c r="I364" s="190"/>
      <c r="J364" s="323"/>
      <c r="K364" s="193"/>
      <c r="L364" s="193"/>
      <c r="M364" s="193"/>
      <c r="N364" s="193"/>
      <c r="O364" s="193"/>
      <c r="P364" s="193"/>
      <c r="Q364" s="193"/>
      <c r="R364" s="193"/>
      <c r="S364" s="193"/>
      <c r="T364" s="193"/>
      <c r="U364" s="193"/>
      <c r="V364" s="193"/>
      <c r="W364" s="193"/>
      <c r="X364" s="193"/>
      <c r="Y364" s="193"/>
      <c r="Z364" s="193"/>
      <c r="AA364" s="193"/>
      <c r="AB364" s="193"/>
      <c r="AC364" s="193"/>
      <c r="AD364" s="193"/>
      <c r="AE364" s="193"/>
      <c r="AF364" s="193"/>
      <c r="AG364" s="193"/>
      <c r="AH364" s="193"/>
      <c r="AI364" s="193"/>
      <c r="AJ364" s="193"/>
      <c r="AK364" s="193"/>
      <c r="AL364" s="193"/>
      <c r="AM364" s="193"/>
      <c r="AN364" s="193"/>
      <c r="AO364" s="193"/>
      <c r="AP364" s="193"/>
      <c r="AQ364" s="193"/>
      <c r="AR364" s="193"/>
      <c r="AS364" s="193"/>
      <c r="AT364" s="193"/>
      <c r="AU364" s="193"/>
      <c r="AV364" s="193"/>
      <c r="AW364" s="193"/>
      <c r="AX364" s="193"/>
      <c r="AY364" s="193"/>
      <c r="AZ364" s="193"/>
      <c r="BA364" s="193"/>
      <c r="BB364" s="193"/>
      <c r="BC364" s="193"/>
      <c r="BD364" s="193"/>
      <c r="BE364" s="193"/>
      <c r="BF364" s="193"/>
      <c r="BG364" s="193"/>
      <c r="BH364" s="193"/>
      <c r="BI364" s="193"/>
      <c r="BJ364" s="193"/>
      <c r="BK364" s="193"/>
      <c r="BL364" s="193"/>
      <c r="BM364" s="193"/>
      <c r="BN364" s="193"/>
      <c r="BO364" s="193"/>
      <c r="BP364" s="193"/>
      <c r="BQ364" s="193"/>
      <c r="BR364" s="193"/>
      <c r="BS364" s="193"/>
      <c r="BT364" s="193"/>
      <c r="BU364" s="193"/>
      <c r="BV364" s="193"/>
      <c r="BW364" s="193"/>
      <c r="BX364" s="193"/>
      <c r="BY364" s="193"/>
      <c r="BZ364" s="193"/>
      <c r="CA364" s="193"/>
      <c r="CB364" s="193"/>
      <c r="CC364" s="193"/>
      <c r="CD364" s="193"/>
      <c r="CE364" s="193"/>
      <c r="CF364" s="193"/>
      <c r="CG364" s="193"/>
      <c r="CH364" s="193"/>
      <c r="CI364" s="193"/>
      <c r="CJ364" s="193"/>
      <c r="CK364" s="193"/>
      <c r="CL364" s="193"/>
      <c r="CM364" s="193"/>
      <c r="CN364" s="193"/>
      <c r="CO364" s="193"/>
      <c r="CP364" s="193"/>
      <c r="CQ364" s="193"/>
      <c r="CR364" s="193"/>
      <c r="CS364" s="193"/>
      <c r="CT364" s="193"/>
      <c r="CU364" s="193"/>
      <c r="CV364" s="193"/>
      <c r="CW364" s="193"/>
      <c r="CX364" s="193"/>
      <c r="CY364" s="193"/>
      <c r="CZ364" s="193"/>
      <c r="DA364" s="193"/>
      <c r="DB364" s="193"/>
      <c r="DC364" s="193"/>
      <c r="DD364" s="193"/>
      <c r="DE364" s="193"/>
      <c r="DF364" s="193"/>
      <c r="DG364" s="193"/>
      <c r="DH364" s="193"/>
      <c r="DI364" s="193"/>
      <c r="DJ364" s="193"/>
      <c r="DK364" s="193"/>
      <c r="DL364" s="193"/>
      <c r="DM364" s="193"/>
      <c r="DN364" s="193"/>
      <c r="DO364" s="193"/>
      <c r="DP364" s="193"/>
      <c r="DQ364" s="193"/>
      <c r="DR364" s="193"/>
      <c r="DS364" s="193"/>
      <c r="DT364" s="193"/>
      <c r="DU364" s="193"/>
      <c r="DV364" s="193"/>
      <c r="DW364" s="193"/>
      <c r="DX364" s="193"/>
      <c r="DY364" s="193"/>
      <c r="DZ364" s="193"/>
      <c r="EA364" s="193"/>
      <c r="EB364" s="193"/>
      <c r="EC364" s="193"/>
      <c r="ED364" s="193"/>
      <c r="EE364" s="193"/>
      <c r="EF364" s="193"/>
      <c r="EG364" s="193"/>
      <c r="EH364" s="193"/>
      <c r="EI364" s="193"/>
      <c r="EJ364" s="193"/>
      <c r="EK364" s="193"/>
      <c r="EL364" s="193"/>
      <c r="EM364" s="193"/>
      <c r="EN364" s="193"/>
      <c r="EO364" s="193"/>
      <c r="EP364" s="193"/>
      <c r="EQ364" s="193"/>
      <c r="ER364" s="193"/>
      <c r="ES364" s="193"/>
      <c r="ET364" s="193"/>
      <c r="EU364" s="193"/>
      <c r="EV364" s="193"/>
      <c r="EW364" s="193"/>
      <c r="EX364" s="193"/>
      <c r="EY364" s="193"/>
      <c r="EZ364" s="193"/>
      <c r="FA364" s="193"/>
      <c r="FB364" s="193"/>
      <c r="FC364" s="193"/>
      <c r="FD364" s="193"/>
      <c r="FE364" s="193"/>
      <c r="FF364" s="193"/>
      <c r="FG364" s="193"/>
      <c r="FH364" s="193"/>
      <c r="FI364" s="193"/>
      <c r="FJ364" s="193"/>
      <c r="FK364" s="193"/>
      <c r="FL364" s="193"/>
      <c r="FM364" s="193"/>
      <c r="FN364" s="193"/>
      <c r="FO364" s="193"/>
      <c r="FP364" s="193"/>
      <c r="FQ364" s="193"/>
      <c r="FR364" s="193"/>
      <c r="FS364" s="193"/>
      <c r="FT364" s="193"/>
      <c r="FU364" s="193"/>
      <c r="FV364" s="193"/>
      <c r="FW364" s="193"/>
      <c r="FX364" s="193"/>
      <c r="FY364" s="193"/>
      <c r="FZ364" s="193"/>
      <c r="GA364" s="193"/>
      <c r="GB364" s="193"/>
      <c r="GC364" s="193"/>
      <c r="GD364" s="193"/>
      <c r="GE364" s="193"/>
      <c r="GF364" s="193"/>
      <c r="GG364" s="193"/>
      <c r="GH364" s="193"/>
      <c r="GI364" s="193"/>
      <c r="GJ364" s="193"/>
      <c r="GK364" s="193"/>
      <c r="GL364" s="193"/>
      <c r="GM364" s="193"/>
      <c r="GN364" s="193"/>
      <c r="GO364" s="193"/>
      <c r="GP364" s="193"/>
      <c r="GQ364" s="193"/>
      <c r="GR364" s="193"/>
      <c r="GS364" s="193"/>
      <c r="GT364" s="193"/>
      <c r="GU364" s="193"/>
      <c r="GV364" s="193"/>
      <c r="GW364" s="193"/>
      <c r="GX364" s="193"/>
      <c r="GY364" s="193"/>
      <c r="GZ364" s="193"/>
      <c r="HA364" s="193"/>
      <c r="HB364" s="193"/>
      <c r="HC364" s="193"/>
      <c r="HD364" s="193"/>
      <c r="HE364" s="193"/>
      <c r="HF364" s="193"/>
      <c r="HG364" s="193"/>
      <c r="HH364" s="193"/>
      <c r="HI364" s="193"/>
      <c r="HJ364" s="193"/>
      <c r="HK364" s="193"/>
      <c r="HL364" s="193"/>
      <c r="HM364" s="193"/>
      <c r="HN364" s="193"/>
      <c r="HO364" s="193"/>
      <c r="HP364" s="193"/>
      <c r="HQ364" s="193"/>
      <c r="HR364" s="193"/>
      <c r="HS364" s="193"/>
      <c r="HT364" s="193"/>
    </row>
    <row r="365" spans="1:228" s="28" customFormat="1" ht="13.5" thickBot="1" x14ac:dyDescent="0.25">
      <c r="A365" s="421"/>
      <c r="B365" s="422"/>
      <c r="C365" s="423"/>
      <c r="D365" s="194"/>
      <c r="E365" s="424"/>
      <c r="F365" s="77"/>
      <c r="G365" s="263"/>
      <c r="H365" s="796"/>
      <c r="I365" s="263"/>
      <c r="J365" s="314"/>
      <c r="K365" s="193"/>
      <c r="L365" s="193"/>
      <c r="M365" s="193"/>
      <c r="N365" s="193"/>
      <c r="O365" s="193"/>
      <c r="P365" s="193"/>
      <c r="Q365" s="193"/>
      <c r="R365" s="193"/>
      <c r="S365" s="193"/>
      <c r="T365" s="193"/>
      <c r="U365" s="193"/>
      <c r="V365" s="193"/>
      <c r="W365" s="193"/>
      <c r="X365" s="193"/>
      <c r="Y365" s="193"/>
      <c r="Z365" s="193"/>
      <c r="AA365" s="193"/>
      <c r="AB365" s="193"/>
      <c r="AC365" s="193"/>
      <c r="AD365" s="193"/>
      <c r="AE365" s="193"/>
      <c r="AF365" s="193"/>
      <c r="AG365" s="193"/>
      <c r="AH365" s="193"/>
      <c r="AI365" s="193"/>
      <c r="AJ365" s="193"/>
      <c r="AK365" s="193"/>
      <c r="AL365" s="193"/>
      <c r="AM365" s="193"/>
      <c r="AN365" s="193"/>
      <c r="AO365" s="193"/>
      <c r="AP365" s="193"/>
      <c r="AQ365" s="193"/>
      <c r="AR365" s="193"/>
      <c r="AS365" s="193"/>
      <c r="AT365" s="193"/>
      <c r="AU365" s="193"/>
      <c r="AV365" s="193"/>
      <c r="AW365" s="193"/>
      <c r="AX365" s="193"/>
      <c r="AY365" s="193"/>
      <c r="AZ365" s="193"/>
      <c r="BA365" s="193"/>
      <c r="BB365" s="193"/>
      <c r="BC365" s="193"/>
      <c r="BD365" s="193"/>
      <c r="BE365" s="193"/>
      <c r="BF365" s="193"/>
      <c r="BG365" s="193"/>
      <c r="BH365" s="193"/>
      <c r="BI365" s="193"/>
      <c r="BJ365" s="193"/>
      <c r="BK365" s="193"/>
      <c r="BL365" s="193"/>
      <c r="BM365" s="193"/>
      <c r="BN365" s="193"/>
      <c r="BO365" s="193"/>
      <c r="BP365" s="193"/>
      <c r="BQ365" s="193"/>
      <c r="BR365" s="193"/>
      <c r="BS365" s="193"/>
      <c r="BT365" s="193"/>
      <c r="BU365" s="193"/>
      <c r="BV365" s="193"/>
      <c r="BW365" s="193"/>
      <c r="BX365" s="193"/>
      <c r="BY365" s="193"/>
      <c r="BZ365" s="193"/>
      <c r="CA365" s="193"/>
      <c r="CB365" s="193"/>
      <c r="CC365" s="193"/>
      <c r="CD365" s="193"/>
      <c r="CE365" s="193"/>
      <c r="CF365" s="193"/>
      <c r="CG365" s="193"/>
      <c r="CH365" s="193"/>
      <c r="CI365" s="193"/>
      <c r="CJ365" s="193"/>
      <c r="CK365" s="193"/>
      <c r="CL365" s="193"/>
      <c r="CM365" s="193"/>
      <c r="CN365" s="193"/>
      <c r="CO365" s="193"/>
      <c r="CP365" s="193"/>
      <c r="CQ365" s="193"/>
      <c r="CR365" s="193"/>
      <c r="CS365" s="193"/>
      <c r="CT365" s="193"/>
      <c r="CU365" s="193"/>
      <c r="CV365" s="193"/>
      <c r="CW365" s="193"/>
      <c r="CX365" s="193"/>
      <c r="CY365" s="193"/>
      <c r="CZ365" s="193"/>
      <c r="DA365" s="193"/>
      <c r="DB365" s="193"/>
      <c r="DC365" s="193"/>
      <c r="DD365" s="193"/>
      <c r="DE365" s="193"/>
      <c r="DF365" s="193"/>
      <c r="DG365" s="193"/>
      <c r="DH365" s="193"/>
      <c r="DI365" s="193"/>
      <c r="DJ365" s="193"/>
      <c r="DK365" s="193"/>
      <c r="DL365" s="193"/>
      <c r="DM365" s="193"/>
      <c r="DN365" s="193"/>
      <c r="DO365" s="193"/>
      <c r="DP365" s="193"/>
      <c r="DQ365" s="193"/>
      <c r="DR365" s="193"/>
      <c r="DS365" s="193"/>
      <c r="DT365" s="193"/>
      <c r="DU365" s="193"/>
      <c r="DV365" s="193"/>
      <c r="DW365" s="193"/>
      <c r="DX365" s="193"/>
      <c r="DY365" s="193"/>
      <c r="DZ365" s="193"/>
      <c r="EA365" s="193"/>
      <c r="EB365" s="193"/>
      <c r="EC365" s="193"/>
      <c r="ED365" s="193"/>
      <c r="EE365" s="193"/>
      <c r="EF365" s="193"/>
      <c r="EG365" s="193"/>
      <c r="EH365" s="193"/>
      <c r="EI365" s="193"/>
      <c r="EJ365" s="193"/>
      <c r="EK365" s="193"/>
      <c r="EL365" s="193"/>
      <c r="EM365" s="193"/>
      <c r="EN365" s="193"/>
      <c r="EO365" s="193"/>
      <c r="EP365" s="193"/>
      <c r="EQ365" s="193"/>
      <c r="ER365" s="193"/>
      <c r="ES365" s="193"/>
      <c r="ET365" s="193"/>
      <c r="EU365" s="193"/>
      <c r="EV365" s="193"/>
      <c r="EW365" s="193"/>
      <c r="EX365" s="193"/>
      <c r="EY365" s="193"/>
      <c r="EZ365" s="193"/>
      <c r="FA365" s="193"/>
      <c r="FB365" s="193"/>
      <c r="FC365" s="193"/>
      <c r="FD365" s="193"/>
      <c r="FE365" s="193"/>
      <c r="FF365" s="193"/>
      <c r="FG365" s="193"/>
      <c r="FH365" s="193"/>
      <c r="FI365" s="193"/>
      <c r="FJ365" s="193"/>
      <c r="FK365" s="193"/>
      <c r="FL365" s="193"/>
      <c r="FM365" s="193"/>
      <c r="FN365" s="193"/>
      <c r="FO365" s="193"/>
      <c r="FP365" s="193"/>
      <c r="FQ365" s="193"/>
      <c r="FR365" s="193"/>
      <c r="FS365" s="193"/>
      <c r="FT365" s="193"/>
      <c r="FU365" s="193"/>
      <c r="FV365" s="193"/>
      <c r="FW365" s="193"/>
      <c r="FX365" s="193"/>
      <c r="FY365" s="193"/>
      <c r="FZ365" s="193"/>
      <c r="GA365" s="193"/>
      <c r="GB365" s="193"/>
      <c r="GC365" s="193"/>
      <c r="GD365" s="193"/>
      <c r="GE365" s="193"/>
      <c r="GF365" s="193"/>
      <c r="GG365" s="193"/>
      <c r="GH365" s="193"/>
      <c r="GI365" s="193"/>
      <c r="GJ365" s="193"/>
      <c r="GK365" s="193"/>
      <c r="GL365" s="193"/>
      <c r="GM365" s="193"/>
      <c r="GN365" s="193"/>
      <c r="GO365" s="193"/>
      <c r="GP365" s="193"/>
      <c r="GQ365" s="193"/>
      <c r="GR365" s="193"/>
      <c r="GS365" s="193"/>
      <c r="GT365" s="193"/>
      <c r="GU365" s="193"/>
      <c r="GV365" s="193"/>
      <c r="GW365" s="193"/>
      <c r="GX365" s="193"/>
      <c r="GY365" s="193"/>
      <c r="GZ365" s="193"/>
      <c r="HA365" s="193"/>
      <c r="HB365" s="193"/>
      <c r="HC365" s="193"/>
      <c r="HD365" s="193"/>
      <c r="HE365" s="193"/>
      <c r="HF365" s="193"/>
      <c r="HG365" s="193"/>
      <c r="HH365" s="193"/>
      <c r="HI365" s="193"/>
      <c r="HJ365" s="193"/>
      <c r="HK365" s="193"/>
      <c r="HL365" s="193"/>
      <c r="HM365" s="193"/>
      <c r="HN365" s="193"/>
      <c r="HO365" s="193"/>
      <c r="HP365" s="193"/>
      <c r="HQ365" s="193"/>
      <c r="HR365" s="193"/>
      <c r="HS365" s="193"/>
      <c r="HT365" s="193"/>
    </row>
    <row r="366" spans="1:228" s="28" customFormat="1" ht="13.5" thickBot="1" x14ac:dyDescent="0.25">
      <c r="A366" s="375" t="s">
        <v>208</v>
      </c>
      <c r="B366" s="376" t="s">
        <v>203</v>
      </c>
      <c r="C366" s="377" t="s">
        <v>494</v>
      </c>
      <c r="D366" s="378" t="s">
        <v>296</v>
      </c>
      <c r="E366" s="425"/>
      <c r="F366" s="379"/>
      <c r="G366" s="426"/>
      <c r="H366" s="427"/>
      <c r="I366" s="426"/>
      <c r="J366" s="428">
        <f>SUM(J280:J364)</f>
        <v>0</v>
      </c>
      <c r="K366" s="193"/>
      <c r="L366" s="193"/>
      <c r="M366" s="193"/>
      <c r="N366" s="193"/>
      <c r="O366" s="193"/>
      <c r="P366" s="193"/>
      <c r="Q366" s="193"/>
      <c r="R366" s="193"/>
      <c r="S366" s="193"/>
      <c r="T366" s="193"/>
      <c r="U366" s="193"/>
      <c r="V366" s="193"/>
      <c r="W366" s="193"/>
      <c r="X366" s="193"/>
      <c r="Y366" s="193"/>
      <c r="Z366" s="193"/>
      <c r="AA366" s="193"/>
      <c r="AB366" s="193"/>
      <c r="AC366" s="193"/>
      <c r="AD366" s="193"/>
      <c r="AE366" s="193"/>
      <c r="AF366" s="193"/>
      <c r="AG366" s="193"/>
      <c r="AH366" s="193"/>
      <c r="AI366" s="193"/>
      <c r="AJ366" s="193"/>
      <c r="AK366" s="193"/>
      <c r="AL366" s="193"/>
      <c r="AM366" s="193"/>
      <c r="AN366" s="193"/>
      <c r="AO366" s="193"/>
      <c r="AP366" s="193"/>
      <c r="AQ366" s="193"/>
      <c r="AR366" s="193"/>
      <c r="AS366" s="193"/>
      <c r="AT366" s="193"/>
      <c r="AU366" s="193"/>
      <c r="AV366" s="193"/>
      <c r="AW366" s="193"/>
      <c r="AX366" s="193"/>
      <c r="AY366" s="193"/>
      <c r="AZ366" s="193"/>
      <c r="BA366" s="193"/>
      <c r="BB366" s="193"/>
      <c r="BC366" s="193"/>
      <c r="BD366" s="193"/>
      <c r="BE366" s="193"/>
      <c r="BF366" s="193"/>
      <c r="BG366" s="193"/>
      <c r="BH366" s="193"/>
      <c r="BI366" s="193"/>
      <c r="BJ366" s="193"/>
      <c r="BK366" s="193"/>
      <c r="BL366" s="193"/>
      <c r="BM366" s="193"/>
      <c r="BN366" s="193"/>
      <c r="BO366" s="193"/>
      <c r="BP366" s="193"/>
      <c r="BQ366" s="193"/>
      <c r="BR366" s="193"/>
      <c r="BS366" s="193"/>
      <c r="BT366" s="193"/>
      <c r="BU366" s="193"/>
      <c r="BV366" s="193"/>
      <c r="BW366" s="193"/>
      <c r="BX366" s="193"/>
      <c r="BY366" s="193"/>
      <c r="BZ366" s="193"/>
      <c r="CA366" s="193"/>
      <c r="CB366" s="193"/>
      <c r="CC366" s="193"/>
      <c r="CD366" s="193"/>
      <c r="CE366" s="193"/>
      <c r="CF366" s="193"/>
      <c r="CG366" s="193"/>
      <c r="CH366" s="193"/>
      <c r="CI366" s="193"/>
      <c r="CJ366" s="193"/>
      <c r="CK366" s="193"/>
      <c r="CL366" s="193"/>
      <c r="CM366" s="193"/>
      <c r="CN366" s="193"/>
      <c r="CO366" s="193"/>
      <c r="CP366" s="193"/>
      <c r="CQ366" s="193"/>
      <c r="CR366" s="193"/>
      <c r="CS366" s="193"/>
      <c r="CT366" s="193"/>
      <c r="CU366" s="193"/>
      <c r="CV366" s="193"/>
      <c r="CW366" s="193"/>
      <c r="CX366" s="193"/>
      <c r="CY366" s="193"/>
      <c r="CZ366" s="193"/>
      <c r="DA366" s="193"/>
      <c r="DB366" s="193"/>
      <c r="DC366" s="193"/>
      <c r="DD366" s="193"/>
      <c r="DE366" s="193"/>
      <c r="DF366" s="193"/>
      <c r="DG366" s="193"/>
      <c r="DH366" s="193"/>
      <c r="DI366" s="193"/>
      <c r="DJ366" s="193"/>
      <c r="DK366" s="193"/>
      <c r="DL366" s="193"/>
      <c r="DM366" s="193"/>
      <c r="DN366" s="193"/>
      <c r="DO366" s="193"/>
      <c r="DP366" s="193"/>
      <c r="DQ366" s="193"/>
      <c r="DR366" s="193"/>
      <c r="DS366" s="193"/>
      <c r="DT366" s="193"/>
      <c r="DU366" s="193"/>
      <c r="DV366" s="193"/>
      <c r="DW366" s="193"/>
      <c r="DX366" s="193"/>
      <c r="DY366" s="193"/>
      <c r="DZ366" s="193"/>
      <c r="EA366" s="193"/>
      <c r="EB366" s="193"/>
      <c r="EC366" s="193"/>
      <c r="ED366" s="193"/>
      <c r="EE366" s="193"/>
      <c r="EF366" s="193"/>
      <c r="EG366" s="193"/>
      <c r="EH366" s="193"/>
      <c r="EI366" s="193"/>
      <c r="EJ366" s="193"/>
      <c r="EK366" s="193"/>
      <c r="EL366" s="193"/>
      <c r="EM366" s="193"/>
      <c r="EN366" s="193"/>
      <c r="EO366" s="193"/>
      <c r="EP366" s="193"/>
      <c r="EQ366" s="193"/>
      <c r="ER366" s="193"/>
      <c r="ES366" s="193"/>
      <c r="ET366" s="193"/>
      <c r="EU366" s="193"/>
      <c r="EV366" s="193"/>
      <c r="EW366" s="193"/>
      <c r="EX366" s="193"/>
      <c r="EY366" s="193"/>
      <c r="EZ366" s="193"/>
      <c r="FA366" s="193"/>
      <c r="FB366" s="193"/>
      <c r="FC366" s="193"/>
      <c r="FD366" s="193"/>
      <c r="FE366" s="193"/>
      <c r="FF366" s="193"/>
      <c r="FG366" s="193"/>
      <c r="FH366" s="193"/>
      <c r="FI366" s="193"/>
      <c r="FJ366" s="193"/>
      <c r="FK366" s="193"/>
      <c r="FL366" s="193"/>
      <c r="FM366" s="193"/>
      <c r="FN366" s="193"/>
      <c r="FO366" s="193"/>
      <c r="FP366" s="193"/>
      <c r="FQ366" s="193"/>
      <c r="FR366" s="193"/>
      <c r="FS366" s="193"/>
      <c r="FT366" s="193"/>
      <c r="FU366" s="193"/>
      <c r="FV366" s="193"/>
      <c r="FW366" s="193"/>
      <c r="FX366" s="193"/>
      <c r="FY366" s="193"/>
      <c r="FZ366" s="193"/>
      <c r="GA366" s="193"/>
      <c r="GB366" s="193"/>
      <c r="GC366" s="193"/>
      <c r="GD366" s="193"/>
      <c r="GE366" s="193"/>
      <c r="GF366" s="193"/>
      <c r="GG366" s="193"/>
      <c r="GH366" s="193"/>
      <c r="GI366" s="193"/>
      <c r="GJ366" s="193"/>
      <c r="GK366" s="193"/>
      <c r="GL366" s="193"/>
      <c r="GM366" s="193"/>
      <c r="GN366" s="193"/>
      <c r="GO366" s="193"/>
      <c r="GP366" s="193"/>
      <c r="GQ366" s="193"/>
      <c r="GR366" s="193"/>
      <c r="GS366" s="193"/>
      <c r="GT366" s="193"/>
      <c r="GU366" s="193"/>
      <c r="GV366" s="193"/>
      <c r="GW366" s="193"/>
      <c r="GX366" s="193"/>
      <c r="GY366" s="193"/>
      <c r="GZ366" s="193"/>
      <c r="HA366" s="193"/>
      <c r="HB366" s="193"/>
      <c r="HC366" s="193"/>
      <c r="HD366" s="193"/>
      <c r="HE366" s="193"/>
      <c r="HF366" s="193"/>
      <c r="HG366" s="193"/>
      <c r="HH366" s="193"/>
      <c r="HI366" s="193"/>
      <c r="HJ366" s="193"/>
      <c r="HK366" s="193"/>
      <c r="HL366" s="193"/>
      <c r="HM366" s="193"/>
      <c r="HN366" s="193"/>
      <c r="HO366" s="193"/>
      <c r="HP366" s="193"/>
      <c r="HQ366" s="193"/>
      <c r="HR366" s="193"/>
      <c r="HS366" s="193"/>
      <c r="HT366" s="193"/>
    </row>
    <row r="367" spans="1:228" s="231" customFormat="1" x14ac:dyDescent="0.2">
      <c r="A367" s="431"/>
      <c r="B367" s="432"/>
      <c r="C367" s="429"/>
      <c r="D367" s="9"/>
      <c r="E367" s="433"/>
      <c r="F367" s="434"/>
      <c r="G367" s="187"/>
      <c r="H367" s="435"/>
      <c r="I367" s="435"/>
      <c r="J367" s="436"/>
      <c r="K367" s="193"/>
      <c r="L367" s="193"/>
      <c r="M367" s="193"/>
      <c r="R367" s="187"/>
      <c r="S367" s="435"/>
    </row>
    <row r="368" spans="1:228" s="28" customFormat="1" x14ac:dyDescent="0.2">
      <c r="A368" s="97" t="s">
        <v>208</v>
      </c>
      <c r="B368" s="414" t="s">
        <v>204</v>
      </c>
      <c r="C368" s="415" t="s">
        <v>425</v>
      </c>
      <c r="D368" s="100" t="s">
        <v>426</v>
      </c>
      <c r="E368" s="835"/>
      <c r="F368" s="161"/>
      <c r="G368" s="797"/>
      <c r="H368" s="161"/>
      <c r="I368" s="836"/>
      <c r="J368" s="561"/>
    </row>
    <row r="369" spans="1:19" s="231" customFormat="1" x14ac:dyDescent="0.2">
      <c r="A369" s="431"/>
      <c r="B369" s="432"/>
      <c r="C369" s="429"/>
      <c r="D369" s="9"/>
      <c r="E369" s="433"/>
      <c r="F369" s="434"/>
      <c r="G369" s="187"/>
      <c r="H369" s="435"/>
      <c r="I369" s="435"/>
      <c r="J369" s="436"/>
      <c r="K369" s="560"/>
      <c r="R369" s="187"/>
      <c r="S369" s="435"/>
    </row>
    <row r="370" spans="1:19" s="231" customFormat="1" x14ac:dyDescent="0.2">
      <c r="A370" s="277" t="s">
        <v>208</v>
      </c>
      <c r="B370" s="144" t="s">
        <v>204</v>
      </c>
      <c r="C370" s="287" t="s">
        <v>203</v>
      </c>
      <c r="D370" s="735" t="s">
        <v>427</v>
      </c>
      <c r="E370" s="548">
        <v>19</v>
      </c>
      <c r="F370" s="63" t="s">
        <v>191</v>
      </c>
      <c r="G370" s="773"/>
      <c r="H370" s="258"/>
      <c r="I370" s="791">
        <f>IF(ISBLANK(E370),"",G370+H370)</f>
        <v>0</v>
      </c>
      <c r="J370" s="792">
        <f>IF(ISBLANK(E370),"",E370*I370)</f>
        <v>0</v>
      </c>
      <c r="K370" s="560"/>
      <c r="R370" s="187"/>
      <c r="S370" s="435"/>
    </row>
    <row r="371" spans="1:19" s="231" customFormat="1" ht="45" x14ac:dyDescent="0.2">
      <c r="A371" s="431"/>
      <c r="B371" s="432"/>
      <c r="C371" s="429"/>
      <c r="D371" s="116" t="s">
        <v>428</v>
      </c>
      <c r="E371" s="444"/>
      <c r="F371" s="63"/>
      <c r="G371" s="773"/>
      <c r="H371" s="258"/>
      <c r="I371" s="435"/>
      <c r="J371" s="436"/>
      <c r="K371" s="560"/>
      <c r="R371" s="187"/>
      <c r="S371" s="435"/>
    </row>
    <row r="372" spans="1:19" s="231" customFormat="1" x14ac:dyDescent="0.2">
      <c r="A372" s="431"/>
      <c r="B372" s="432"/>
      <c r="C372" s="429"/>
      <c r="D372" s="116" t="s">
        <v>429</v>
      </c>
      <c r="E372" s="444"/>
      <c r="F372" s="63"/>
      <c r="G372" s="773"/>
      <c r="H372" s="258"/>
      <c r="I372" s="435"/>
      <c r="J372" s="436"/>
      <c r="K372" s="560"/>
      <c r="R372" s="187"/>
      <c r="S372" s="435"/>
    </row>
    <row r="373" spans="1:19" s="231" customFormat="1" x14ac:dyDescent="0.2">
      <c r="A373" s="277" t="s">
        <v>208</v>
      </c>
      <c r="B373" s="144" t="s">
        <v>204</v>
      </c>
      <c r="C373" s="562" t="s">
        <v>204</v>
      </c>
      <c r="D373" s="22" t="s">
        <v>430</v>
      </c>
      <c r="E373" s="548">
        <v>2</v>
      </c>
      <c r="F373" s="13" t="s">
        <v>140</v>
      </c>
      <c r="G373" s="773"/>
      <c r="H373" s="258"/>
      <c r="I373" s="791">
        <f>IF(ISBLANK(E373),"",G373+H373)</f>
        <v>0</v>
      </c>
      <c r="J373" s="792">
        <f>IF(ISBLANK(E373),"",E373*I373)</f>
        <v>0</v>
      </c>
      <c r="K373" s="560"/>
      <c r="R373" s="187"/>
      <c r="S373" s="435"/>
    </row>
    <row r="374" spans="1:19" s="231" customFormat="1" ht="22.5" x14ac:dyDescent="0.2">
      <c r="A374" s="431"/>
      <c r="B374" s="432"/>
      <c r="C374" s="429"/>
      <c r="D374" s="563" t="s">
        <v>431</v>
      </c>
      <c r="E374" s="548"/>
      <c r="F374" s="13"/>
      <c r="G374" s="773"/>
      <c r="H374" s="258"/>
      <c r="I374" s="435"/>
      <c r="J374" s="436"/>
      <c r="K374" s="560"/>
      <c r="R374" s="187"/>
      <c r="S374" s="435"/>
    </row>
    <row r="375" spans="1:19" s="231" customFormat="1" x14ac:dyDescent="0.2">
      <c r="A375" s="431"/>
      <c r="B375" s="432"/>
      <c r="C375" s="429"/>
      <c r="D375" s="563" t="s">
        <v>432</v>
      </c>
      <c r="E375" s="548"/>
      <c r="F375" s="13"/>
      <c r="G375" s="773"/>
      <c r="H375" s="258"/>
      <c r="I375" s="435"/>
      <c r="J375" s="436"/>
      <c r="K375" s="560"/>
      <c r="R375" s="187"/>
      <c r="S375" s="435"/>
    </row>
    <row r="376" spans="1:19" s="231" customFormat="1" x14ac:dyDescent="0.2">
      <c r="A376" s="431"/>
      <c r="B376" s="432"/>
      <c r="C376" s="429"/>
      <c r="D376" s="563" t="s">
        <v>433</v>
      </c>
      <c r="E376" s="548"/>
      <c r="F376" s="13"/>
      <c r="G376" s="773"/>
      <c r="H376" s="258"/>
      <c r="I376" s="435"/>
      <c r="J376" s="436"/>
      <c r="K376" s="560"/>
      <c r="R376" s="187"/>
      <c r="S376" s="435"/>
    </row>
    <row r="377" spans="1:19" s="231" customFormat="1" x14ac:dyDescent="0.2">
      <c r="A377" s="431"/>
      <c r="B377" s="432"/>
      <c r="C377" s="429"/>
      <c r="D377" s="563" t="s">
        <v>434</v>
      </c>
      <c r="E377" s="548"/>
      <c r="F377" s="13"/>
      <c r="G377" s="773"/>
      <c r="H377" s="258"/>
      <c r="I377" s="435"/>
      <c r="J377" s="436"/>
      <c r="K377" s="560"/>
      <c r="R377" s="187"/>
      <c r="S377" s="435"/>
    </row>
    <row r="378" spans="1:19" s="231" customFormat="1" x14ac:dyDescent="0.2">
      <c r="A378" s="431"/>
      <c r="B378" s="432"/>
      <c r="C378" s="429"/>
      <c r="D378" s="563" t="s">
        <v>435</v>
      </c>
      <c r="E378" s="548"/>
      <c r="F378" s="13"/>
      <c r="G378" s="773"/>
      <c r="H378" s="258"/>
      <c r="I378" s="435"/>
      <c r="J378" s="436"/>
      <c r="K378" s="560"/>
      <c r="R378" s="187"/>
      <c r="S378" s="435"/>
    </row>
    <row r="379" spans="1:19" s="231" customFormat="1" x14ac:dyDescent="0.2">
      <c r="A379" s="277" t="s">
        <v>208</v>
      </c>
      <c r="B379" s="144" t="s">
        <v>204</v>
      </c>
      <c r="C379" s="287" t="s">
        <v>206</v>
      </c>
      <c r="D379" s="22" t="s">
        <v>446</v>
      </c>
      <c r="E379" s="444">
        <v>10</v>
      </c>
      <c r="F379" s="63" t="s">
        <v>191</v>
      </c>
      <c r="G379" s="773"/>
      <c r="H379" s="258"/>
      <c r="I379" s="791">
        <f>IF(ISBLANK(E379),"",G379+H379)</f>
        <v>0</v>
      </c>
      <c r="J379" s="792">
        <f>IF(ISBLANK(E379),"",E379*I379)</f>
        <v>0</v>
      </c>
      <c r="K379" s="560"/>
      <c r="R379" s="187"/>
      <c r="S379" s="435"/>
    </row>
    <row r="380" spans="1:19" s="231" customFormat="1" x14ac:dyDescent="0.2">
      <c r="A380" s="277"/>
      <c r="B380" s="144"/>
      <c r="C380" s="287"/>
      <c r="D380" s="19" t="s">
        <v>451</v>
      </c>
      <c r="E380" s="555"/>
      <c r="F380" s="63"/>
      <c r="G380" s="773"/>
      <c r="H380" s="258"/>
      <c r="I380" s="435"/>
      <c r="J380" s="436"/>
      <c r="K380" s="560"/>
      <c r="R380" s="187"/>
      <c r="S380" s="435"/>
    </row>
    <row r="381" spans="1:19" s="231" customFormat="1" x14ac:dyDescent="0.2">
      <c r="A381" s="431"/>
      <c r="B381" s="432"/>
      <c r="C381" s="429"/>
      <c r="D381" s="19" t="s">
        <v>450</v>
      </c>
      <c r="E381" s="433"/>
      <c r="F381" s="434"/>
      <c r="G381" s="773"/>
      <c r="H381" s="258"/>
      <c r="I381" s="435"/>
      <c r="J381" s="436"/>
      <c r="K381" s="560"/>
      <c r="R381" s="187"/>
      <c r="S381" s="435"/>
    </row>
    <row r="382" spans="1:19" s="231" customFormat="1" ht="33.75" x14ac:dyDescent="0.2">
      <c r="A382" s="431"/>
      <c r="B382" s="432"/>
      <c r="C382" s="429"/>
      <c r="D382" s="19" t="s">
        <v>447</v>
      </c>
      <c r="E382" s="433"/>
      <c r="F382" s="434"/>
      <c r="G382" s="773"/>
      <c r="H382" s="258"/>
      <c r="I382" s="435"/>
      <c r="J382" s="436"/>
      <c r="K382" s="560"/>
      <c r="R382" s="187"/>
      <c r="S382" s="435"/>
    </row>
    <row r="383" spans="1:19" s="231" customFormat="1" x14ac:dyDescent="0.2">
      <c r="A383" s="431"/>
      <c r="B383" s="432"/>
      <c r="C383" s="429"/>
      <c r="D383" s="19" t="s">
        <v>436</v>
      </c>
      <c r="E383" s="433"/>
      <c r="F383" s="434"/>
      <c r="G383" s="773"/>
      <c r="H383" s="258"/>
      <c r="I383" s="435"/>
      <c r="J383" s="436"/>
      <c r="K383" s="560"/>
      <c r="R383" s="187"/>
      <c r="S383" s="435"/>
    </row>
    <row r="384" spans="1:19" s="231" customFormat="1" x14ac:dyDescent="0.2">
      <c r="A384" s="431"/>
      <c r="B384" s="432"/>
      <c r="C384" s="429"/>
      <c r="D384" s="19" t="s">
        <v>448</v>
      </c>
      <c r="E384" s="433"/>
      <c r="F384" s="434"/>
      <c r="G384" s="773"/>
      <c r="H384" s="258"/>
      <c r="I384" s="435"/>
      <c r="J384" s="436"/>
      <c r="K384" s="560"/>
      <c r="R384" s="187"/>
      <c r="S384" s="435"/>
    </row>
    <row r="385" spans="1:19" s="231" customFormat="1" x14ac:dyDescent="0.2">
      <c r="A385" s="431"/>
      <c r="B385" s="432"/>
      <c r="C385" s="429"/>
      <c r="D385" s="19" t="s">
        <v>449</v>
      </c>
      <c r="E385" s="433"/>
      <c r="F385" s="434"/>
      <c r="G385" s="773"/>
      <c r="H385" s="258"/>
      <c r="I385" s="435"/>
      <c r="J385" s="436"/>
      <c r="K385" s="560"/>
      <c r="R385" s="187"/>
      <c r="S385" s="435"/>
    </row>
    <row r="386" spans="1:19" s="231" customFormat="1" x14ac:dyDescent="0.2">
      <c r="A386" s="277" t="s">
        <v>208</v>
      </c>
      <c r="B386" s="144" t="s">
        <v>204</v>
      </c>
      <c r="C386" s="287" t="s">
        <v>208</v>
      </c>
      <c r="D386" s="736" t="s">
        <v>437</v>
      </c>
      <c r="E386" s="737">
        <v>1</v>
      </c>
      <c r="F386" s="738" t="s">
        <v>439</v>
      </c>
      <c r="G386" s="773"/>
      <c r="H386" s="258"/>
      <c r="I386" s="791">
        <f>IF(ISBLANK(E386),"",G386+H386)</f>
        <v>0</v>
      </c>
      <c r="J386" s="792">
        <f>IF(ISBLANK(E386),"",E386*I386)</f>
        <v>0</v>
      </c>
      <c r="K386" s="560"/>
      <c r="R386" s="187"/>
      <c r="S386" s="435"/>
    </row>
    <row r="387" spans="1:19" s="231" customFormat="1" ht="33.75" x14ac:dyDescent="0.2">
      <c r="A387" s="431"/>
      <c r="B387" s="432"/>
      <c r="C387" s="429"/>
      <c r="D387" s="16" t="s">
        <v>438</v>
      </c>
      <c r="E387" s="433"/>
      <c r="F387" s="739"/>
      <c r="G387" s="187"/>
      <c r="H387" s="435"/>
      <c r="I387" s="435"/>
      <c r="J387" s="436"/>
      <c r="K387" s="560"/>
      <c r="R387" s="187"/>
      <c r="S387" s="435"/>
    </row>
    <row r="388" spans="1:19" s="231" customFormat="1" ht="13.5" thickBot="1" x14ac:dyDescent="0.25">
      <c r="A388" s="431"/>
      <c r="B388" s="432"/>
      <c r="C388" s="429"/>
      <c r="D388" s="9"/>
      <c r="E388" s="433"/>
      <c r="F388" s="434"/>
      <c r="G388" s="187"/>
      <c r="H388" s="435"/>
      <c r="I388" s="435"/>
      <c r="J388" s="436"/>
      <c r="K388" s="560"/>
      <c r="R388" s="187"/>
      <c r="S388" s="435"/>
    </row>
    <row r="389" spans="1:19" s="20" customFormat="1" ht="13.5" thickBot="1" x14ac:dyDescent="0.25">
      <c r="A389" s="105" t="s">
        <v>208</v>
      </c>
      <c r="B389" s="289" t="s">
        <v>204</v>
      </c>
      <c r="C389" s="290" t="s">
        <v>494</v>
      </c>
      <c r="D389" s="107" t="s">
        <v>440</v>
      </c>
      <c r="E389" s="565"/>
      <c r="F389" s="108"/>
      <c r="G389" s="162"/>
      <c r="H389" s="162"/>
      <c r="I389" s="564"/>
      <c r="J389" s="428">
        <f>SUM(J370:J387)</f>
        <v>0</v>
      </c>
    </row>
    <row r="390" spans="1:19" s="231" customFormat="1" x14ac:dyDescent="0.2">
      <c r="A390" s="431"/>
      <c r="B390" s="432"/>
      <c r="C390" s="429"/>
      <c r="D390" s="9"/>
      <c r="E390" s="433"/>
      <c r="F390" s="434"/>
      <c r="G390" s="187"/>
      <c r="H390" s="435"/>
      <c r="I390" s="435"/>
      <c r="J390" s="436"/>
      <c r="K390" s="560"/>
      <c r="R390" s="187"/>
      <c r="S390" s="435"/>
    </row>
    <row r="391" spans="1:19" s="231" customFormat="1" x14ac:dyDescent="0.2">
      <c r="A391" s="431"/>
      <c r="B391" s="432"/>
      <c r="C391" s="429"/>
      <c r="D391" s="9"/>
      <c r="E391" s="433"/>
      <c r="F391" s="434"/>
      <c r="G391" s="187"/>
      <c r="H391" s="435"/>
      <c r="I391" s="435"/>
      <c r="J391" s="436"/>
      <c r="K391" s="560"/>
      <c r="R391" s="187"/>
      <c r="S391" s="435"/>
    </row>
    <row r="392" spans="1:19" s="28" customFormat="1" x14ac:dyDescent="0.2">
      <c r="A392" s="97" t="s">
        <v>351</v>
      </c>
      <c r="B392" s="414" t="s">
        <v>206</v>
      </c>
      <c r="C392" s="415" t="s">
        <v>665</v>
      </c>
      <c r="D392" s="100" t="s">
        <v>65</v>
      </c>
      <c r="E392" s="416"/>
      <c r="F392" s="101"/>
      <c r="G392" s="282"/>
      <c r="H392" s="790"/>
      <c r="I392" s="282"/>
      <c r="J392" s="320"/>
      <c r="K392" s="186"/>
    </row>
    <row r="393" spans="1:19" s="28" customFormat="1" x14ac:dyDescent="0.2">
      <c r="A393" s="103"/>
      <c r="B393" s="144"/>
      <c r="C393" s="252"/>
      <c r="D393" s="8"/>
      <c r="E393" s="10"/>
      <c r="F393" s="62"/>
      <c r="G393" s="263"/>
      <c r="H393" s="361"/>
      <c r="I393" s="263"/>
      <c r="J393" s="314"/>
      <c r="K393" s="186"/>
    </row>
    <row r="394" spans="1:19" s="231" customFormat="1" ht="22.5" x14ac:dyDescent="0.2">
      <c r="A394" s="277" t="s">
        <v>208</v>
      </c>
      <c r="B394" s="144" t="s">
        <v>206</v>
      </c>
      <c r="C394" s="117" t="s">
        <v>203</v>
      </c>
      <c r="D394" s="18" t="s">
        <v>785</v>
      </c>
      <c r="E394" s="4">
        <v>6.25</v>
      </c>
      <c r="F394" s="13" t="s">
        <v>191</v>
      </c>
      <c r="G394" s="776"/>
      <c r="H394" s="784"/>
      <c r="I394" s="791">
        <f>IF(ISBLANK(E394),"",G394+H394)</f>
        <v>0</v>
      </c>
      <c r="J394" s="792">
        <f>IF(ISBLANK(E394),"",E394*I394)</f>
        <v>0</v>
      </c>
      <c r="K394" s="186"/>
      <c r="L394" s="28"/>
      <c r="R394" s="430"/>
      <c r="S394" s="326"/>
    </row>
    <row r="395" spans="1:19" s="231" customFormat="1" x14ac:dyDescent="0.2">
      <c r="A395" s="277" t="s">
        <v>208</v>
      </c>
      <c r="B395" s="144" t="s">
        <v>206</v>
      </c>
      <c r="C395" s="117" t="s">
        <v>203</v>
      </c>
      <c r="D395" s="18" t="s">
        <v>786</v>
      </c>
      <c r="E395" s="4">
        <v>3</v>
      </c>
      <c r="F395" s="13" t="s">
        <v>191</v>
      </c>
      <c r="G395" s="776"/>
      <c r="H395" s="784"/>
      <c r="I395" s="791">
        <f>IF(ISBLANK(E395),"",G395+H395)</f>
        <v>0</v>
      </c>
      <c r="J395" s="792">
        <f>IF(ISBLANK(E395),"",E395*I395)</f>
        <v>0</v>
      </c>
      <c r="K395" s="186"/>
      <c r="L395" s="28"/>
      <c r="R395" s="430"/>
      <c r="S395" s="326"/>
    </row>
    <row r="396" spans="1:19" s="231" customFormat="1" x14ac:dyDescent="0.2">
      <c r="A396" s="277" t="s">
        <v>208</v>
      </c>
      <c r="B396" s="144" t="s">
        <v>206</v>
      </c>
      <c r="C396" s="287" t="s">
        <v>204</v>
      </c>
      <c r="D396" s="735" t="s">
        <v>441</v>
      </c>
      <c r="E396" s="444">
        <v>1</v>
      </c>
      <c r="F396" s="63" t="s">
        <v>140</v>
      </c>
      <c r="G396" s="776"/>
      <c r="H396" s="784"/>
      <c r="I396" s="791">
        <f>IF(ISBLANK(E396),"",G396+H396)</f>
        <v>0</v>
      </c>
      <c r="J396" s="792">
        <f>IF(ISBLANK(E396),"",E396*I396)</f>
        <v>0</v>
      </c>
      <c r="K396" s="186"/>
      <c r="L396" s="28"/>
      <c r="R396" s="430"/>
      <c r="S396" s="326"/>
    </row>
    <row r="397" spans="1:19" s="231" customFormat="1" x14ac:dyDescent="0.2">
      <c r="A397" s="174"/>
      <c r="B397" s="173"/>
      <c r="C397" s="429"/>
      <c r="D397" s="14"/>
      <c r="E397" s="4"/>
      <c r="F397" s="13"/>
      <c r="G397" s="776"/>
      <c r="H397" s="784"/>
      <c r="I397" s="798"/>
      <c r="J397" s="317"/>
      <c r="K397" s="186"/>
      <c r="L397" s="28"/>
      <c r="R397" s="430"/>
      <c r="S397" s="326"/>
    </row>
    <row r="398" spans="1:19" s="231" customFormat="1" x14ac:dyDescent="0.2">
      <c r="A398" s="277" t="s">
        <v>208</v>
      </c>
      <c r="B398" s="144" t="s">
        <v>206</v>
      </c>
      <c r="C398" s="117" t="s">
        <v>206</v>
      </c>
      <c r="D398" s="22" t="s">
        <v>442</v>
      </c>
      <c r="E398" s="4"/>
      <c r="F398" s="170"/>
      <c r="G398" s="776"/>
      <c r="H398" s="784"/>
      <c r="I398" s="798"/>
      <c r="J398" s="317"/>
      <c r="K398" s="186"/>
      <c r="L398" s="28"/>
      <c r="R398" s="430"/>
      <c r="S398" s="326"/>
    </row>
    <row r="399" spans="1:19" s="231" customFormat="1" x14ac:dyDescent="0.2">
      <c r="A399" s="174"/>
      <c r="B399" s="173"/>
      <c r="C399" s="429"/>
      <c r="D399" s="19" t="s">
        <v>443</v>
      </c>
      <c r="E399" s="4"/>
      <c r="F399" s="170"/>
      <c r="G399" s="776"/>
      <c r="H399" s="784"/>
      <c r="I399" s="798"/>
      <c r="J399" s="317"/>
      <c r="K399" s="186"/>
      <c r="L399" s="28"/>
      <c r="R399" s="430"/>
      <c r="S399" s="326"/>
    </row>
    <row r="400" spans="1:19" s="440" customFormat="1" ht="33.75" x14ac:dyDescent="0.2">
      <c r="A400" s="437"/>
      <c r="B400" s="438"/>
      <c r="C400" s="441"/>
      <c r="D400" s="19" t="s">
        <v>444</v>
      </c>
      <c r="E400" s="4"/>
      <c r="F400" s="170"/>
      <c r="G400" s="777"/>
      <c r="H400" s="799"/>
      <c r="I400" s="435"/>
      <c r="J400" s="436"/>
      <c r="K400" s="186"/>
      <c r="L400" s="28"/>
      <c r="R400" s="439"/>
      <c r="S400" s="435"/>
    </row>
    <row r="401" spans="1:19" s="440" customFormat="1" x14ac:dyDescent="0.2">
      <c r="A401" s="437"/>
      <c r="B401" s="438"/>
      <c r="C401" s="441"/>
      <c r="D401" s="19" t="s">
        <v>689</v>
      </c>
      <c r="E401" s="4">
        <v>1</v>
      </c>
      <c r="F401" s="170" t="s">
        <v>140</v>
      </c>
      <c r="G401" s="777"/>
      <c r="H401" s="799"/>
      <c r="I401" s="791">
        <f>IF(ISBLANK(E401),"",G401+H401)</f>
        <v>0</v>
      </c>
      <c r="J401" s="792">
        <f>IF(ISBLANK(E401),"",E401*I401)</f>
        <v>0</v>
      </c>
      <c r="K401" s="186"/>
      <c r="L401" s="28"/>
      <c r="R401" s="439"/>
      <c r="S401" s="435"/>
    </row>
    <row r="402" spans="1:19" s="182" customFormat="1" ht="13.5" thickBot="1" x14ac:dyDescent="0.25">
      <c r="A402" s="205"/>
      <c r="B402" s="205"/>
      <c r="C402" s="267"/>
      <c r="D402" s="16"/>
      <c r="E402" s="10"/>
      <c r="F402" s="170"/>
      <c r="G402" s="192"/>
      <c r="H402" s="361"/>
      <c r="I402" s="263"/>
      <c r="J402" s="314"/>
    </row>
    <row r="403" spans="1:19" s="20" customFormat="1" ht="12" thickBot="1" x14ac:dyDescent="0.25">
      <c r="A403" s="105" t="s">
        <v>208</v>
      </c>
      <c r="B403" s="106" t="s">
        <v>206</v>
      </c>
      <c r="C403" s="110" t="s">
        <v>494</v>
      </c>
      <c r="D403" s="107" t="s">
        <v>35</v>
      </c>
      <c r="E403" s="312"/>
      <c r="F403" s="108"/>
      <c r="G403" s="162"/>
      <c r="H403" s="312"/>
      <c r="I403" s="426"/>
      <c r="J403" s="428">
        <f>SUM(J394:J401)</f>
        <v>0</v>
      </c>
    </row>
    <row r="404" spans="1:19" x14ac:dyDescent="0.2">
      <c r="A404" s="276"/>
      <c r="B404" s="292"/>
      <c r="C404" s="293"/>
      <c r="D404" s="294"/>
      <c r="E404" s="295"/>
      <c r="F404" s="296"/>
      <c r="H404" s="305"/>
    </row>
    <row r="405" spans="1:19" s="20" customFormat="1" ht="12" thickBot="1" x14ac:dyDescent="0.25">
      <c r="A405" s="96"/>
      <c r="B405" s="144"/>
      <c r="C405" s="287"/>
      <c r="D405" s="14"/>
      <c r="E405" s="248"/>
      <c r="F405" s="13"/>
      <c r="G405" s="45"/>
      <c r="H405" s="361"/>
      <c r="I405" s="263"/>
      <c r="J405" s="314"/>
      <c r="K405" s="291"/>
    </row>
    <row r="406" spans="1:19" s="95" customFormat="1" ht="15" x14ac:dyDescent="0.2">
      <c r="A406" s="91" t="s">
        <v>209</v>
      </c>
      <c r="B406" s="92"/>
      <c r="C406" s="235" t="s">
        <v>684</v>
      </c>
      <c r="D406" s="93" t="s">
        <v>14</v>
      </c>
      <c r="E406" s="396"/>
      <c r="F406" s="118"/>
      <c r="G406" s="160"/>
      <c r="H406" s="308"/>
      <c r="I406" s="318"/>
      <c r="J406" s="319"/>
    </row>
    <row r="407" spans="1:19" s="20" customFormat="1" ht="11.25" x14ac:dyDescent="0.2">
      <c r="A407" s="119"/>
      <c r="B407" s="104"/>
      <c r="C407" s="83"/>
      <c r="D407" s="109"/>
      <c r="E407" s="10"/>
      <c r="F407" s="62"/>
      <c r="G407" s="45"/>
      <c r="H407" s="258"/>
      <c r="I407" s="263"/>
      <c r="J407" s="314"/>
    </row>
    <row r="408" spans="1:19" s="132" customFormat="1" ht="11.25" x14ac:dyDescent="0.2">
      <c r="A408" s="113"/>
      <c r="B408" s="154"/>
      <c r="C408" s="115"/>
      <c r="D408" s="15"/>
      <c r="E408" s="10"/>
      <c r="F408" s="23"/>
      <c r="G408" s="40"/>
      <c r="H408" s="258"/>
      <c r="I408" s="284"/>
      <c r="J408" s="285"/>
      <c r="R408" s="20"/>
    </row>
    <row r="409" spans="1:19" s="28" customFormat="1" x14ac:dyDescent="0.2">
      <c r="A409" s="97" t="s">
        <v>209</v>
      </c>
      <c r="B409" s="414" t="s">
        <v>203</v>
      </c>
      <c r="C409" s="415" t="s">
        <v>425</v>
      </c>
      <c r="D409" s="100" t="s">
        <v>482</v>
      </c>
      <c r="E409" s="442"/>
      <c r="F409" s="101"/>
      <c r="G409" s="161"/>
      <c r="H409" s="797"/>
      <c r="I409" s="161"/>
      <c r="J409" s="561"/>
      <c r="K409" s="186"/>
    </row>
    <row r="410" spans="1:19" s="132" customFormat="1" x14ac:dyDescent="0.2">
      <c r="A410" s="131"/>
      <c r="B410" s="43"/>
      <c r="C410" s="252"/>
      <c r="D410" s="15"/>
      <c r="E410" s="4"/>
      <c r="F410" s="23"/>
      <c r="G410" s="40"/>
      <c r="H410" s="800"/>
      <c r="I410" s="40"/>
      <c r="J410" s="586"/>
      <c r="K410" s="587"/>
    </row>
    <row r="411" spans="1:19" s="132" customFormat="1" x14ac:dyDescent="0.2">
      <c r="A411" s="113" t="s">
        <v>209</v>
      </c>
      <c r="B411" s="154" t="s">
        <v>203</v>
      </c>
      <c r="C411" s="287"/>
      <c r="D411" s="24" t="s">
        <v>483</v>
      </c>
      <c r="E411" s="4"/>
      <c r="F411" s="23"/>
      <c r="G411" s="40"/>
      <c r="H411" s="800"/>
      <c r="I411" s="40"/>
      <c r="J411" s="586"/>
      <c r="K411" s="587"/>
    </row>
    <row r="412" spans="1:19" s="132" customFormat="1" ht="33.75" x14ac:dyDescent="0.2">
      <c r="A412" s="131"/>
      <c r="B412" s="43"/>
      <c r="C412" s="252"/>
      <c r="D412" s="15" t="s">
        <v>484</v>
      </c>
      <c r="E412" s="4"/>
      <c r="F412" s="23"/>
      <c r="G412" s="40"/>
      <c r="H412" s="800"/>
      <c r="I412" s="40"/>
      <c r="J412" s="586"/>
      <c r="K412" s="587"/>
    </row>
    <row r="413" spans="1:19" s="132" customFormat="1" ht="33.75" x14ac:dyDescent="0.2">
      <c r="A413" s="131"/>
      <c r="B413" s="43"/>
      <c r="C413" s="252"/>
      <c r="D413" s="15" t="s">
        <v>485</v>
      </c>
      <c r="E413" s="4"/>
      <c r="F413" s="23"/>
      <c r="G413" s="40"/>
      <c r="H413" s="800"/>
      <c r="I413" s="40"/>
      <c r="J413" s="586"/>
      <c r="K413" s="587"/>
    </row>
    <row r="414" spans="1:19" s="132" customFormat="1" ht="45.75" customHeight="1" x14ac:dyDescent="0.2">
      <c r="A414" s="131"/>
      <c r="B414" s="43"/>
      <c r="C414" s="252"/>
      <c r="D414" s="15" t="s">
        <v>486</v>
      </c>
      <c r="E414" s="4"/>
      <c r="F414" s="23"/>
      <c r="G414" s="40"/>
      <c r="H414" s="800"/>
      <c r="I414" s="40"/>
      <c r="J414" s="586"/>
      <c r="K414" s="587"/>
    </row>
    <row r="415" spans="1:19" s="132" customFormat="1" ht="33.75" x14ac:dyDescent="0.2">
      <c r="A415" s="131"/>
      <c r="B415" s="43"/>
      <c r="C415" s="252"/>
      <c r="D415" s="478" t="s">
        <v>487</v>
      </c>
      <c r="E415" s="4"/>
      <c r="F415" s="23"/>
      <c r="G415" s="40"/>
      <c r="H415" s="800"/>
      <c r="I415" s="40"/>
      <c r="J415" s="586"/>
      <c r="K415" s="587"/>
    </row>
    <row r="416" spans="1:19" s="132" customFormat="1" ht="33.75" x14ac:dyDescent="0.2">
      <c r="A416" s="131"/>
      <c r="B416" s="43"/>
      <c r="C416" s="252"/>
      <c r="D416" s="478" t="s">
        <v>488</v>
      </c>
      <c r="E416" s="4"/>
      <c r="F416" s="23"/>
      <c r="G416" s="40"/>
      <c r="H416" s="800"/>
      <c r="I416" s="40"/>
      <c r="J416" s="586"/>
      <c r="K416" s="587"/>
    </row>
    <row r="417" spans="1:79" s="132" customFormat="1" ht="24" customHeight="1" x14ac:dyDescent="0.2">
      <c r="A417" s="131"/>
      <c r="B417" s="43"/>
      <c r="C417" s="252"/>
      <c r="D417" s="15" t="s">
        <v>489</v>
      </c>
      <c r="E417" s="4"/>
      <c r="F417" s="23"/>
      <c r="G417" s="40"/>
      <c r="H417" s="800"/>
      <c r="I417" s="40"/>
      <c r="J417" s="586"/>
      <c r="K417" s="587"/>
    </row>
    <row r="418" spans="1:79" s="132" customFormat="1" x14ac:dyDescent="0.2">
      <c r="A418" s="131"/>
      <c r="B418" s="43"/>
      <c r="C418" s="252"/>
      <c r="D418" s="15" t="s">
        <v>490</v>
      </c>
      <c r="E418" s="4"/>
      <c r="F418" s="23"/>
      <c r="G418" s="40"/>
      <c r="H418" s="800"/>
      <c r="I418" s="40"/>
      <c r="J418" s="586"/>
      <c r="K418" s="587"/>
    </row>
    <row r="419" spans="1:79" s="132" customFormat="1" x14ac:dyDescent="0.2">
      <c r="A419" s="131"/>
      <c r="B419" s="43"/>
      <c r="C419" s="252"/>
      <c r="D419" s="15" t="s">
        <v>491</v>
      </c>
      <c r="E419" s="4"/>
      <c r="F419" s="23"/>
      <c r="G419" s="40"/>
      <c r="H419" s="800"/>
      <c r="I419" s="40"/>
      <c r="J419" s="586"/>
      <c r="K419" s="587"/>
    </row>
    <row r="420" spans="1:79" s="132" customFormat="1" ht="11.25" x14ac:dyDescent="0.2">
      <c r="A420" s="113"/>
      <c r="B420" s="154"/>
      <c r="C420" s="115"/>
      <c r="D420" s="15"/>
      <c r="E420" s="10"/>
      <c r="F420" s="23"/>
      <c r="G420" s="40"/>
      <c r="H420" s="258"/>
      <c r="I420" s="284"/>
      <c r="J420" s="285"/>
      <c r="R420" s="20"/>
    </row>
    <row r="421" spans="1:79" s="132" customFormat="1" ht="22.5" x14ac:dyDescent="0.2">
      <c r="A421" s="131"/>
      <c r="B421" s="43"/>
      <c r="C421" s="252"/>
      <c r="D421" s="24" t="s">
        <v>793</v>
      </c>
      <c r="E421" s="4"/>
      <c r="F421" s="23"/>
      <c r="G421" s="40"/>
      <c r="H421" s="800"/>
      <c r="I421" s="40"/>
      <c r="J421" s="586"/>
      <c r="K421" s="587"/>
    </row>
    <row r="422" spans="1:79" s="132" customFormat="1" x14ac:dyDescent="0.2">
      <c r="A422" s="131"/>
      <c r="B422" s="43"/>
      <c r="C422" s="252"/>
      <c r="D422" s="24"/>
      <c r="E422" s="4"/>
      <c r="F422" s="23"/>
      <c r="G422" s="40"/>
      <c r="H422" s="800"/>
      <c r="I422" s="40"/>
      <c r="J422" s="586"/>
      <c r="K422" s="587"/>
    </row>
    <row r="423" spans="1:79" s="132" customFormat="1" ht="11.25" x14ac:dyDescent="0.2">
      <c r="A423" s="131"/>
      <c r="B423" s="43"/>
      <c r="C423" s="252"/>
      <c r="D423" s="15"/>
      <c r="E423" s="4"/>
      <c r="F423" s="23"/>
      <c r="G423" s="40"/>
      <c r="H423" s="800"/>
      <c r="I423" s="40"/>
      <c r="J423" s="588"/>
      <c r="K423" s="587"/>
    </row>
    <row r="424" spans="1:79" s="132" customFormat="1" ht="11.25" x14ac:dyDescent="0.2">
      <c r="A424" s="277" t="s">
        <v>209</v>
      </c>
      <c r="B424" s="144" t="s">
        <v>203</v>
      </c>
      <c r="C424" s="252" t="s">
        <v>203</v>
      </c>
      <c r="D424" s="24" t="s">
        <v>492</v>
      </c>
      <c r="E424" s="4">
        <v>1</v>
      </c>
      <c r="F424" s="23" t="s">
        <v>66</v>
      </c>
      <c r="G424" s="778"/>
      <c r="H424" s="801"/>
      <c r="I424" s="791">
        <f>IF(ISBLANK(E424),"",G424+H424)</f>
        <v>0</v>
      </c>
      <c r="J424" s="792">
        <f>IF(ISBLANK(E424),"",E424*I424)</f>
        <v>0</v>
      </c>
      <c r="K424" s="587"/>
    </row>
    <row r="425" spans="1:79" s="594" customFormat="1" ht="11.25" x14ac:dyDescent="0.2">
      <c r="A425" s="589"/>
      <c r="B425" s="590"/>
      <c r="C425" s="354"/>
      <c r="D425" s="15" t="s">
        <v>493</v>
      </c>
      <c r="E425" s="591"/>
      <c r="F425" s="592"/>
      <c r="G425" s="779"/>
      <c r="H425" s="802"/>
      <c r="I425" s="284"/>
      <c r="J425" s="285"/>
      <c r="K425" s="593"/>
    </row>
    <row r="426" spans="1:79" s="132" customFormat="1" ht="13.5" thickBot="1" x14ac:dyDescent="0.25">
      <c r="A426" s="131"/>
      <c r="B426" s="43"/>
      <c r="C426" s="252"/>
      <c r="D426" s="194"/>
      <c r="E426" s="4"/>
      <c r="F426" s="264"/>
      <c r="G426" s="40"/>
      <c r="H426" s="800"/>
      <c r="I426" s="40"/>
      <c r="J426" s="586"/>
      <c r="K426" s="587"/>
    </row>
    <row r="427" spans="1:79" s="20" customFormat="1" ht="12" thickBot="1" x14ac:dyDescent="0.25">
      <c r="A427" s="130" t="s">
        <v>209</v>
      </c>
      <c r="B427" s="595" t="s">
        <v>203</v>
      </c>
      <c r="C427" s="290" t="s">
        <v>494</v>
      </c>
      <c r="D427" s="596" t="s">
        <v>495</v>
      </c>
      <c r="E427" s="312"/>
      <c r="F427" s="597"/>
      <c r="G427" s="162"/>
      <c r="H427" s="598"/>
      <c r="I427" s="162"/>
      <c r="J427" s="428">
        <f>SUM(J423:J425)</f>
        <v>0</v>
      </c>
      <c r="K427" s="291"/>
    </row>
    <row r="428" spans="1:79" s="132" customFormat="1" ht="11.25" x14ac:dyDescent="0.2">
      <c r="A428" s="113"/>
      <c r="B428" s="154"/>
      <c r="C428" s="115"/>
      <c r="D428" s="15"/>
      <c r="E428" s="10"/>
      <c r="F428" s="23"/>
      <c r="G428" s="40"/>
      <c r="H428" s="258"/>
      <c r="I428" s="284"/>
      <c r="J428" s="285"/>
      <c r="R428" s="20"/>
    </row>
    <row r="429" spans="1:79" s="28" customFormat="1" x14ac:dyDescent="0.2">
      <c r="A429" s="97" t="s">
        <v>209</v>
      </c>
      <c r="B429" s="98" t="s">
        <v>204</v>
      </c>
      <c r="C429" s="415" t="s">
        <v>425</v>
      </c>
      <c r="D429" s="599" t="s">
        <v>480</v>
      </c>
      <c r="E429" s="442"/>
      <c r="F429" s="101"/>
      <c r="G429" s="161"/>
      <c r="H429" s="797"/>
      <c r="I429" s="797"/>
      <c r="J429" s="600"/>
      <c r="K429" s="601"/>
      <c r="L429" s="601"/>
      <c r="M429" s="601"/>
      <c r="N429" s="601"/>
      <c r="O429" s="601"/>
      <c r="P429" s="601"/>
      <c r="Q429" s="601"/>
      <c r="R429" s="601"/>
      <c r="S429" s="601"/>
      <c r="T429" s="601"/>
      <c r="U429" s="601"/>
      <c r="V429" s="601"/>
      <c r="W429" s="601"/>
      <c r="X429" s="601"/>
      <c r="Y429" s="601"/>
      <c r="Z429" s="601"/>
      <c r="AA429" s="601"/>
      <c r="AB429" s="601"/>
      <c r="AC429" s="601"/>
      <c r="AD429" s="601"/>
      <c r="AE429" s="601"/>
      <c r="AF429" s="601"/>
      <c r="AG429" s="601"/>
      <c r="AH429" s="601"/>
      <c r="AI429" s="601"/>
      <c r="AJ429" s="601"/>
      <c r="AK429" s="601"/>
      <c r="AL429" s="601"/>
      <c r="AM429" s="601"/>
      <c r="AN429" s="601"/>
      <c r="AO429" s="601"/>
      <c r="AP429" s="601"/>
      <c r="AQ429" s="601"/>
      <c r="AR429" s="601"/>
      <c r="AS429" s="601"/>
      <c r="AT429" s="601"/>
      <c r="AU429" s="601"/>
      <c r="AV429" s="601"/>
      <c r="AW429" s="601"/>
      <c r="AX429" s="601"/>
      <c r="AY429" s="601"/>
      <c r="AZ429" s="601"/>
      <c r="BA429" s="601"/>
      <c r="BB429" s="601"/>
      <c r="BC429" s="601"/>
      <c r="BD429" s="601"/>
      <c r="BE429" s="601"/>
      <c r="BF429" s="601"/>
      <c r="BG429" s="601"/>
      <c r="BH429" s="601"/>
      <c r="BI429" s="601"/>
      <c r="BJ429" s="601"/>
      <c r="BK429" s="601"/>
      <c r="BL429" s="601"/>
      <c r="BM429" s="601"/>
      <c r="BN429" s="601"/>
      <c r="BO429" s="601"/>
      <c r="BP429" s="601"/>
      <c r="BQ429" s="601"/>
      <c r="BR429" s="601"/>
      <c r="BS429" s="601"/>
      <c r="BT429" s="601"/>
      <c r="BU429" s="601"/>
      <c r="BV429" s="601"/>
      <c r="BW429" s="601"/>
      <c r="BX429" s="601"/>
      <c r="BY429" s="601"/>
      <c r="BZ429" s="601"/>
      <c r="CA429" s="601"/>
    </row>
    <row r="430" spans="1:79" s="132" customFormat="1" ht="11.25" x14ac:dyDescent="0.2">
      <c r="A430" s="113"/>
      <c r="B430" s="154"/>
      <c r="C430" s="115"/>
      <c r="D430" s="15"/>
      <c r="E430" s="10"/>
      <c r="F430" s="23"/>
      <c r="G430" s="40"/>
      <c r="H430" s="258"/>
      <c r="I430" s="284"/>
      <c r="J430" s="285"/>
      <c r="R430" s="20"/>
    </row>
    <row r="431" spans="1:79" s="132" customFormat="1" ht="11.25" x14ac:dyDescent="0.2">
      <c r="A431" s="277" t="s">
        <v>209</v>
      </c>
      <c r="B431" s="144" t="s">
        <v>204</v>
      </c>
      <c r="C431" s="252" t="s">
        <v>203</v>
      </c>
      <c r="D431" s="24" t="s">
        <v>496</v>
      </c>
      <c r="E431" s="4">
        <v>1</v>
      </c>
      <c r="F431" s="23" t="s">
        <v>66</v>
      </c>
      <c r="G431" s="778"/>
      <c r="H431" s="801"/>
      <c r="I431" s="791">
        <f>IF(ISBLANK(E431),"",G431+H431)</f>
        <v>0</v>
      </c>
      <c r="J431" s="792">
        <f>IF(ISBLANK(E431),"",E431*I431)</f>
        <v>0</v>
      </c>
      <c r="K431" s="587"/>
    </row>
    <row r="432" spans="1:79" s="594" customFormat="1" ht="11.25" x14ac:dyDescent="0.2">
      <c r="A432" s="589"/>
      <c r="B432" s="590"/>
      <c r="C432" s="354"/>
      <c r="D432" s="194" t="s">
        <v>497</v>
      </c>
      <c r="E432" s="591"/>
      <c r="F432" s="592"/>
      <c r="G432" s="779"/>
      <c r="H432" s="802"/>
      <c r="I432" s="284"/>
      <c r="J432" s="285"/>
      <c r="K432" s="593"/>
    </row>
    <row r="433" spans="1:79" s="594" customFormat="1" ht="11.25" x14ac:dyDescent="0.2">
      <c r="A433" s="589"/>
      <c r="B433" s="590"/>
      <c r="C433" s="354"/>
      <c r="D433" s="194" t="s">
        <v>498</v>
      </c>
      <c r="E433" s="591"/>
      <c r="F433" s="592"/>
      <c r="G433" s="779"/>
      <c r="H433" s="802"/>
      <c r="I433" s="284"/>
      <c r="J433" s="285"/>
      <c r="K433" s="593"/>
    </row>
    <row r="434" spans="1:79" s="594" customFormat="1" ht="11.25" x14ac:dyDescent="0.2">
      <c r="A434" s="589"/>
      <c r="B434" s="590"/>
      <c r="C434" s="354"/>
      <c r="D434" s="194" t="s">
        <v>499</v>
      </c>
      <c r="E434" s="591"/>
      <c r="F434" s="592"/>
      <c r="G434" s="779"/>
      <c r="H434" s="802"/>
      <c r="I434" s="284"/>
      <c r="J434" s="285"/>
      <c r="K434" s="593"/>
    </row>
    <row r="435" spans="1:79" s="594" customFormat="1" ht="11.25" x14ac:dyDescent="0.2">
      <c r="A435" s="589"/>
      <c r="B435" s="590"/>
      <c r="C435" s="354"/>
      <c r="D435" s="194" t="s">
        <v>500</v>
      </c>
      <c r="E435" s="591"/>
      <c r="F435" s="592"/>
      <c r="G435" s="779"/>
      <c r="H435" s="802"/>
      <c r="I435" s="284"/>
      <c r="J435" s="285"/>
      <c r="K435" s="593"/>
    </row>
    <row r="436" spans="1:79" s="132" customFormat="1" ht="11.25" x14ac:dyDescent="0.2">
      <c r="A436" s="277" t="s">
        <v>209</v>
      </c>
      <c r="B436" s="154" t="s">
        <v>204</v>
      </c>
      <c r="C436" s="27" t="s">
        <v>204</v>
      </c>
      <c r="D436" s="122" t="s">
        <v>502</v>
      </c>
      <c r="E436" s="734">
        <v>0</v>
      </c>
      <c r="F436" s="23" t="s">
        <v>501</v>
      </c>
      <c r="G436" s="779"/>
      <c r="H436" s="784"/>
      <c r="I436" s="791">
        <f>IF(ISBLANK(E436),"",G436+H436)</f>
        <v>0</v>
      </c>
      <c r="J436" s="792">
        <f>IF(ISBLANK(E436),"",E436*I436)</f>
        <v>0</v>
      </c>
      <c r="K436" s="602"/>
      <c r="L436" s="602"/>
      <c r="M436" s="602"/>
      <c r="N436" s="602"/>
      <c r="O436" s="602"/>
      <c r="P436" s="602"/>
      <c r="Q436" s="602"/>
      <c r="R436" s="602"/>
      <c r="S436" s="602"/>
      <c r="T436" s="602"/>
      <c r="U436" s="602"/>
      <c r="V436" s="602"/>
      <c r="W436" s="602"/>
      <c r="X436" s="602"/>
      <c r="Y436" s="602"/>
      <c r="Z436" s="602"/>
      <c r="AA436" s="602"/>
      <c r="AB436" s="602"/>
      <c r="AC436" s="602"/>
      <c r="AD436" s="602"/>
      <c r="AE436" s="602"/>
      <c r="AF436" s="602"/>
      <c r="AG436" s="602"/>
      <c r="AH436" s="602"/>
      <c r="AI436" s="602"/>
      <c r="AJ436" s="602"/>
      <c r="AK436" s="602"/>
      <c r="AL436" s="602"/>
      <c r="AM436" s="602"/>
      <c r="AN436" s="602"/>
      <c r="AO436" s="602"/>
      <c r="AP436" s="602"/>
      <c r="AQ436" s="602"/>
      <c r="AR436" s="602"/>
      <c r="AS436" s="602"/>
      <c r="AT436" s="602"/>
      <c r="AU436" s="602"/>
      <c r="AV436" s="602"/>
      <c r="AW436" s="602"/>
      <c r="AX436" s="602"/>
      <c r="AY436" s="602"/>
      <c r="AZ436" s="602"/>
      <c r="BA436" s="602"/>
      <c r="BB436" s="602"/>
      <c r="BC436" s="602"/>
      <c r="BD436" s="602"/>
      <c r="BE436" s="602"/>
      <c r="BF436" s="602"/>
      <c r="BG436" s="602"/>
      <c r="BH436" s="602"/>
      <c r="BI436" s="602"/>
      <c r="BJ436" s="602"/>
      <c r="BK436" s="602"/>
      <c r="BL436" s="602"/>
      <c r="BM436" s="602"/>
      <c r="BN436" s="602"/>
      <c r="BO436" s="602"/>
      <c r="BP436" s="602"/>
      <c r="BQ436" s="602"/>
      <c r="BR436" s="602"/>
      <c r="BS436" s="602"/>
      <c r="BT436" s="602"/>
      <c r="BU436" s="602"/>
      <c r="BV436" s="602"/>
      <c r="BW436" s="602"/>
      <c r="BX436" s="602"/>
      <c r="BY436" s="602"/>
      <c r="BZ436" s="602"/>
      <c r="CA436" s="602"/>
    </row>
    <row r="437" spans="1:79" s="132" customFormat="1" ht="24" customHeight="1" x14ac:dyDescent="0.2">
      <c r="A437" s="603"/>
      <c r="B437" s="604"/>
      <c r="C437" s="606"/>
      <c r="D437" s="16" t="s">
        <v>503</v>
      </c>
      <c r="E437" s="10"/>
      <c r="F437" s="23"/>
      <c r="G437" s="40"/>
      <c r="H437" s="800"/>
      <c r="I437" s="166"/>
      <c r="J437" s="605"/>
      <c r="K437" s="602"/>
      <c r="L437" s="602"/>
      <c r="M437" s="602"/>
      <c r="N437" s="602"/>
      <c r="O437" s="602"/>
      <c r="P437" s="602"/>
      <c r="Q437" s="602"/>
      <c r="R437" s="602"/>
      <c r="S437" s="602"/>
      <c r="T437" s="602"/>
      <c r="U437" s="602"/>
      <c r="V437" s="602"/>
      <c r="W437" s="602"/>
      <c r="X437" s="602"/>
      <c r="Y437" s="602"/>
      <c r="Z437" s="602"/>
      <c r="AA437" s="602"/>
      <c r="AB437" s="602"/>
      <c r="AC437" s="602"/>
      <c r="AD437" s="602"/>
      <c r="AE437" s="602"/>
      <c r="AF437" s="602"/>
      <c r="AG437" s="602"/>
      <c r="AH437" s="602"/>
      <c r="AI437" s="602"/>
      <c r="AJ437" s="602"/>
      <c r="AK437" s="602"/>
      <c r="AL437" s="602"/>
      <c r="AM437" s="602"/>
      <c r="AN437" s="602"/>
      <c r="AO437" s="602"/>
      <c r="AP437" s="602"/>
      <c r="AQ437" s="602"/>
      <c r="AR437" s="602"/>
      <c r="AS437" s="602"/>
      <c r="AT437" s="602"/>
      <c r="AU437" s="602"/>
      <c r="AV437" s="602"/>
      <c r="AW437" s="602"/>
      <c r="AX437" s="602"/>
      <c r="AY437" s="602"/>
      <c r="AZ437" s="602"/>
      <c r="BA437" s="602"/>
      <c r="BB437" s="602"/>
      <c r="BC437" s="602"/>
      <c r="BD437" s="602"/>
      <c r="BE437" s="602"/>
      <c r="BF437" s="602"/>
      <c r="BG437" s="602"/>
      <c r="BH437" s="602"/>
      <c r="BI437" s="602"/>
      <c r="BJ437" s="602"/>
      <c r="BK437" s="602"/>
      <c r="BL437" s="602"/>
      <c r="BM437" s="602"/>
      <c r="BN437" s="602"/>
      <c r="BO437" s="602"/>
      <c r="BP437" s="602"/>
      <c r="BQ437" s="602"/>
      <c r="BR437" s="602"/>
      <c r="BS437" s="602"/>
      <c r="BT437" s="602"/>
      <c r="BU437" s="602"/>
      <c r="BV437" s="602"/>
      <c r="BW437" s="602"/>
      <c r="BX437" s="602"/>
      <c r="BY437" s="602"/>
      <c r="BZ437" s="602"/>
      <c r="CA437" s="602"/>
    </row>
    <row r="438" spans="1:79" s="132" customFormat="1" x14ac:dyDescent="0.2">
      <c r="A438" s="603"/>
      <c r="B438" s="604"/>
      <c r="C438" s="606"/>
      <c r="D438" s="16" t="s">
        <v>504</v>
      </c>
      <c r="E438" s="10"/>
      <c r="F438" s="23"/>
      <c r="G438" s="40"/>
      <c r="H438" s="800"/>
      <c r="I438" s="166"/>
      <c r="J438" s="605"/>
      <c r="K438" s="602"/>
      <c r="L438" s="602"/>
      <c r="M438" s="602"/>
      <c r="N438" s="602"/>
      <c r="O438" s="602"/>
      <c r="P438" s="602"/>
      <c r="Q438" s="602"/>
      <c r="R438" s="602"/>
      <c r="S438" s="602"/>
      <c r="T438" s="602"/>
      <c r="U438" s="602"/>
      <c r="V438" s="602"/>
      <c r="W438" s="602"/>
      <c r="X438" s="602"/>
      <c r="Y438" s="602"/>
      <c r="Z438" s="602"/>
      <c r="AA438" s="602"/>
      <c r="AB438" s="602"/>
      <c r="AC438" s="602"/>
      <c r="AD438" s="602"/>
      <c r="AE438" s="602"/>
      <c r="AF438" s="602"/>
      <c r="AG438" s="602"/>
      <c r="AH438" s="602"/>
      <c r="AI438" s="602"/>
      <c r="AJ438" s="602"/>
      <c r="AK438" s="602"/>
      <c r="AL438" s="602"/>
      <c r="AM438" s="602"/>
      <c r="AN438" s="602"/>
      <c r="AO438" s="602"/>
      <c r="AP438" s="602"/>
      <c r="AQ438" s="602"/>
      <c r="AR438" s="602"/>
      <c r="AS438" s="602"/>
      <c r="AT438" s="602"/>
      <c r="AU438" s="602"/>
      <c r="AV438" s="602"/>
      <c r="AW438" s="602"/>
      <c r="AX438" s="602"/>
      <c r="AY438" s="602"/>
      <c r="AZ438" s="602"/>
      <c r="BA438" s="602"/>
      <c r="BB438" s="602"/>
      <c r="BC438" s="602"/>
      <c r="BD438" s="602"/>
      <c r="BE438" s="602"/>
      <c r="BF438" s="602"/>
      <c r="BG438" s="602"/>
      <c r="BH438" s="602"/>
      <c r="BI438" s="602"/>
      <c r="BJ438" s="602"/>
      <c r="BK438" s="602"/>
      <c r="BL438" s="602"/>
      <c r="BM438" s="602"/>
      <c r="BN438" s="602"/>
      <c r="BO438" s="602"/>
      <c r="BP438" s="602"/>
      <c r="BQ438" s="602"/>
      <c r="BR438" s="602"/>
      <c r="BS438" s="602"/>
      <c r="BT438" s="602"/>
      <c r="BU438" s="602"/>
      <c r="BV438" s="602"/>
      <c r="BW438" s="602"/>
      <c r="BX438" s="602"/>
      <c r="BY438" s="602"/>
      <c r="BZ438" s="602"/>
      <c r="CA438" s="602"/>
    </row>
    <row r="439" spans="1:79" s="132" customFormat="1" x14ac:dyDescent="0.2">
      <c r="A439" s="603"/>
      <c r="B439" s="604"/>
      <c r="C439" s="607"/>
      <c r="D439" s="194" t="s">
        <v>505</v>
      </c>
      <c r="E439" s="10"/>
      <c r="F439" s="23"/>
      <c r="G439" s="40"/>
      <c r="H439" s="800"/>
      <c r="I439" s="166"/>
      <c r="J439" s="605"/>
      <c r="K439" s="602"/>
      <c r="L439" s="602"/>
      <c r="M439" s="602"/>
      <c r="N439" s="602"/>
      <c r="O439" s="602"/>
      <c r="P439" s="602"/>
      <c r="Q439" s="602"/>
      <c r="R439" s="602"/>
      <c r="S439" s="602"/>
      <c r="T439" s="602"/>
      <c r="U439" s="602"/>
      <c r="V439" s="602"/>
      <c r="W439" s="602"/>
      <c r="X439" s="602"/>
      <c r="Y439" s="602"/>
      <c r="Z439" s="602"/>
      <c r="AA439" s="602"/>
      <c r="AB439" s="602"/>
      <c r="AC439" s="602"/>
      <c r="AD439" s="602"/>
      <c r="AE439" s="602"/>
      <c r="AF439" s="602"/>
      <c r="AG439" s="602"/>
      <c r="AH439" s="602"/>
      <c r="AI439" s="602"/>
      <c r="AJ439" s="602"/>
      <c r="AK439" s="602"/>
      <c r="AL439" s="602"/>
      <c r="AM439" s="602"/>
      <c r="AN439" s="602"/>
      <c r="AO439" s="602"/>
      <c r="AP439" s="602"/>
      <c r="AQ439" s="602"/>
      <c r="AR439" s="602"/>
      <c r="AS439" s="602"/>
      <c r="AT439" s="602"/>
      <c r="AU439" s="602"/>
      <c r="AV439" s="602"/>
      <c r="AW439" s="602"/>
      <c r="AX439" s="602"/>
      <c r="AY439" s="602"/>
      <c r="AZ439" s="602"/>
      <c r="BA439" s="602"/>
      <c r="BB439" s="602"/>
      <c r="BC439" s="602"/>
      <c r="BD439" s="602"/>
      <c r="BE439" s="602"/>
      <c r="BF439" s="602"/>
      <c r="BG439" s="602"/>
      <c r="BH439" s="602"/>
      <c r="BI439" s="602"/>
      <c r="BJ439" s="602"/>
      <c r="BK439" s="602"/>
      <c r="BL439" s="602"/>
      <c r="BM439" s="602"/>
      <c r="BN439" s="602"/>
      <c r="BO439" s="602"/>
      <c r="BP439" s="602"/>
      <c r="BQ439" s="602"/>
      <c r="BR439" s="602"/>
      <c r="BS439" s="602"/>
      <c r="BT439" s="602"/>
      <c r="BU439" s="602"/>
      <c r="BV439" s="602"/>
      <c r="BW439" s="602"/>
      <c r="BX439" s="602"/>
      <c r="BY439" s="602"/>
      <c r="BZ439" s="602"/>
      <c r="CA439" s="602"/>
    </row>
    <row r="440" spans="1:79" s="132" customFormat="1" x14ac:dyDescent="0.2">
      <c r="A440" s="603"/>
      <c r="B440" s="604"/>
      <c r="D440" s="194" t="s">
        <v>506</v>
      </c>
      <c r="E440" s="10"/>
      <c r="F440" s="23"/>
      <c r="G440" s="40"/>
      <c r="H440" s="800"/>
      <c r="I440" s="166"/>
      <c r="J440" s="605"/>
      <c r="K440" s="602"/>
      <c r="L440" s="602"/>
      <c r="M440" s="602"/>
      <c r="N440" s="602"/>
      <c r="O440" s="602"/>
      <c r="P440" s="602"/>
      <c r="Q440" s="602"/>
      <c r="R440" s="602"/>
      <c r="S440" s="602"/>
      <c r="T440" s="602"/>
      <c r="U440" s="602"/>
      <c r="V440" s="602"/>
      <c r="W440" s="602"/>
      <c r="X440" s="602"/>
      <c r="Y440" s="602"/>
      <c r="Z440" s="602"/>
      <c r="AA440" s="602"/>
      <c r="AB440" s="602"/>
      <c r="AC440" s="602"/>
      <c r="AD440" s="602"/>
      <c r="AE440" s="602"/>
      <c r="AF440" s="602"/>
      <c r="AG440" s="602"/>
      <c r="AH440" s="602"/>
      <c r="AI440" s="602"/>
      <c r="AJ440" s="602"/>
      <c r="AK440" s="602"/>
      <c r="AL440" s="602"/>
      <c r="AM440" s="602"/>
      <c r="AN440" s="602"/>
      <c r="AO440" s="602"/>
      <c r="AP440" s="602"/>
      <c r="AQ440" s="602"/>
      <c r="AR440" s="602"/>
      <c r="AS440" s="602"/>
      <c r="AT440" s="602"/>
      <c r="AU440" s="602"/>
      <c r="AV440" s="602"/>
      <c r="AW440" s="602"/>
      <c r="AX440" s="602"/>
      <c r="AY440" s="602"/>
      <c r="AZ440" s="602"/>
      <c r="BA440" s="602"/>
      <c r="BB440" s="602"/>
      <c r="BC440" s="602"/>
      <c r="BD440" s="602"/>
      <c r="BE440" s="602"/>
      <c r="BF440" s="602"/>
      <c r="BG440" s="602"/>
      <c r="BH440" s="602"/>
      <c r="BI440" s="602"/>
      <c r="BJ440" s="602"/>
      <c r="BK440" s="602"/>
      <c r="BL440" s="602"/>
      <c r="BM440" s="602"/>
      <c r="BN440" s="602"/>
      <c r="BO440" s="602"/>
      <c r="BP440" s="602"/>
      <c r="BQ440" s="602"/>
      <c r="BR440" s="602"/>
      <c r="BS440" s="602"/>
      <c r="BT440" s="602"/>
      <c r="BU440" s="602"/>
      <c r="BV440" s="602"/>
      <c r="BW440" s="602"/>
      <c r="BX440" s="602"/>
      <c r="BY440" s="602"/>
      <c r="BZ440" s="602"/>
      <c r="CA440" s="602"/>
    </row>
    <row r="441" spans="1:79" s="132" customFormat="1" ht="11.25" x14ac:dyDescent="0.2">
      <c r="A441" s="277" t="s">
        <v>209</v>
      </c>
      <c r="B441" s="154" t="s">
        <v>204</v>
      </c>
      <c r="C441" s="27" t="s">
        <v>206</v>
      </c>
      <c r="D441" s="122" t="s">
        <v>507</v>
      </c>
      <c r="E441" s="10">
        <v>1</v>
      </c>
      <c r="F441" s="23" t="s">
        <v>501</v>
      </c>
      <c r="G441" s="40"/>
      <c r="H441" s="326"/>
      <c r="I441" s="166"/>
      <c r="J441" s="803"/>
      <c r="K441" s="602"/>
      <c r="L441" s="602"/>
      <c r="M441" s="602"/>
      <c r="N441" s="602"/>
      <c r="O441" s="602"/>
      <c r="P441" s="602"/>
      <c r="Q441" s="602"/>
      <c r="R441" s="602"/>
      <c r="S441" s="602"/>
      <c r="T441" s="602"/>
      <c r="U441" s="602"/>
      <c r="V441" s="602"/>
      <c r="W441" s="602"/>
      <c r="X441" s="602"/>
      <c r="Y441" s="602"/>
      <c r="Z441" s="602"/>
      <c r="AA441" s="602"/>
      <c r="AB441" s="602"/>
      <c r="AC441" s="602"/>
      <c r="AD441" s="602"/>
      <c r="AE441" s="602"/>
      <c r="AF441" s="602"/>
      <c r="AG441" s="602"/>
      <c r="AH441" s="602"/>
      <c r="AI441" s="602"/>
      <c r="AJ441" s="602"/>
      <c r="AK441" s="602"/>
      <c r="AL441" s="602"/>
      <c r="AM441" s="602"/>
      <c r="AN441" s="602"/>
      <c r="AO441" s="602"/>
      <c r="AP441" s="602"/>
      <c r="AQ441" s="602"/>
      <c r="AR441" s="602"/>
      <c r="AS441" s="602"/>
      <c r="AT441" s="602"/>
      <c r="AU441" s="602"/>
      <c r="AV441" s="602"/>
      <c r="AW441" s="602"/>
      <c r="AX441" s="602"/>
      <c r="AY441" s="602"/>
      <c r="AZ441" s="602"/>
      <c r="BA441" s="602"/>
      <c r="BB441" s="602"/>
      <c r="BC441" s="602"/>
      <c r="BD441" s="602"/>
      <c r="BE441" s="602"/>
      <c r="BF441" s="602"/>
      <c r="BG441" s="602"/>
      <c r="BH441" s="602"/>
      <c r="BI441" s="602"/>
      <c r="BJ441" s="602"/>
      <c r="BK441" s="602"/>
      <c r="BL441" s="602"/>
      <c r="BM441" s="602"/>
      <c r="BN441" s="602"/>
      <c r="BO441" s="602"/>
      <c r="BP441" s="602"/>
      <c r="BQ441" s="602"/>
      <c r="BR441" s="602"/>
      <c r="BS441" s="602"/>
      <c r="BT441" s="602"/>
      <c r="BU441" s="602"/>
      <c r="BV441" s="602"/>
      <c r="BW441" s="602"/>
      <c r="BX441" s="602"/>
      <c r="BY441" s="602"/>
      <c r="BZ441" s="602"/>
      <c r="CA441" s="602"/>
    </row>
    <row r="442" spans="1:79" s="132" customFormat="1" ht="22.5" x14ac:dyDescent="0.2">
      <c r="A442" s="603"/>
      <c r="B442" s="604"/>
      <c r="C442" s="606"/>
      <c r="D442" s="19" t="s">
        <v>508</v>
      </c>
      <c r="E442" s="10"/>
      <c r="F442" s="23"/>
      <c r="G442" s="40"/>
      <c r="H442" s="326"/>
      <c r="I442" s="326"/>
      <c r="J442" s="605"/>
      <c r="K442" s="602"/>
      <c r="L442" s="602"/>
      <c r="M442" s="602"/>
      <c r="N442" s="602"/>
      <c r="O442" s="602"/>
      <c r="P442" s="602"/>
      <c r="Q442" s="602"/>
      <c r="R442" s="602"/>
      <c r="S442" s="602"/>
      <c r="T442" s="602"/>
      <c r="U442" s="602"/>
      <c r="V442" s="602"/>
      <c r="W442" s="602"/>
      <c r="X442" s="602"/>
      <c r="Y442" s="602"/>
      <c r="Z442" s="602"/>
      <c r="AA442" s="602"/>
      <c r="AB442" s="602"/>
      <c r="AC442" s="602"/>
      <c r="AD442" s="602"/>
      <c r="AE442" s="602"/>
      <c r="AF442" s="602"/>
      <c r="AG442" s="602"/>
      <c r="AH442" s="602"/>
      <c r="AI442" s="602"/>
      <c r="AJ442" s="602"/>
      <c r="AK442" s="602"/>
      <c r="AL442" s="602"/>
      <c r="AM442" s="602"/>
      <c r="AN442" s="602"/>
      <c r="AO442" s="602"/>
      <c r="AP442" s="602"/>
      <c r="AQ442" s="602"/>
      <c r="AR442" s="602"/>
      <c r="AS442" s="602"/>
      <c r="AT442" s="602"/>
      <c r="AU442" s="602"/>
      <c r="AV442" s="602"/>
      <c r="AW442" s="602"/>
      <c r="AX442" s="602"/>
      <c r="AY442" s="602"/>
      <c r="AZ442" s="602"/>
      <c r="BA442" s="602"/>
      <c r="BB442" s="602"/>
      <c r="BC442" s="602"/>
      <c r="BD442" s="602"/>
      <c r="BE442" s="602"/>
      <c r="BF442" s="602"/>
      <c r="BG442" s="602"/>
      <c r="BH442" s="602"/>
      <c r="BI442" s="602"/>
      <c r="BJ442" s="602"/>
      <c r="BK442" s="602"/>
      <c r="BL442" s="602"/>
      <c r="BM442" s="602"/>
      <c r="BN442" s="602"/>
      <c r="BO442" s="602"/>
      <c r="BP442" s="602"/>
      <c r="BQ442" s="602"/>
      <c r="BR442" s="602"/>
      <c r="BS442" s="602"/>
      <c r="BT442" s="602"/>
      <c r="BU442" s="602"/>
      <c r="BV442" s="602"/>
      <c r="BW442" s="602"/>
      <c r="BX442" s="602"/>
      <c r="BY442" s="602"/>
      <c r="BZ442" s="602"/>
      <c r="CA442" s="602"/>
    </row>
    <row r="443" spans="1:79" s="132" customFormat="1" x14ac:dyDescent="0.2">
      <c r="A443" s="603"/>
      <c r="B443" s="604"/>
      <c r="C443" s="606"/>
      <c r="D443" s="15" t="s">
        <v>509</v>
      </c>
      <c r="E443" s="10"/>
      <c r="F443" s="23"/>
      <c r="G443" s="40"/>
      <c r="H443" s="800"/>
      <c r="I443" s="800"/>
      <c r="J443" s="605"/>
      <c r="K443" s="602"/>
      <c r="L443" s="602"/>
      <c r="M443" s="602"/>
      <c r="N443" s="602"/>
      <c r="O443" s="602"/>
      <c r="P443" s="602"/>
      <c r="Q443" s="602"/>
      <c r="R443" s="602"/>
      <c r="S443" s="602"/>
      <c r="T443" s="602"/>
      <c r="U443" s="602"/>
      <c r="V443" s="602"/>
      <c r="W443" s="602"/>
      <c r="X443" s="602"/>
      <c r="Y443" s="602"/>
      <c r="Z443" s="602"/>
      <c r="AA443" s="602"/>
      <c r="AB443" s="602"/>
      <c r="AC443" s="602"/>
      <c r="AD443" s="602"/>
      <c r="AE443" s="602"/>
      <c r="AF443" s="602"/>
      <c r="AG443" s="602"/>
      <c r="AH443" s="602"/>
      <c r="AI443" s="602"/>
      <c r="AJ443" s="602"/>
      <c r="AK443" s="602"/>
      <c r="AL443" s="602"/>
      <c r="AM443" s="602"/>
      <c r="AN443" s="602"/>
      <c r="AO443" s="602"/>
      <c r="AP443" s="602"/>
      <c r="AQ443" s="602"/>
      <c r="AR443" s="602"/>
      <c r="AS443" s="602"/>
      <c r="AT443" s="602"/>
      <c r="AU443" s="602"/>
      <c r="AV443" s="602"/>
      <c r="AW443" s="602"/>
      <c r="AX443" s="602"/>
      <c r="AY443" s="602"/>
      <c r="AZ443" s="602"/>
      <c r="BA443" s="602"/>
      <c r="BB443" s="602"/>
      <c r="BC443" s="602"/>
      <c r="BD443" s="602"/>
      <c r="BE443" s="602"/>
      <c r="BF443" s="602"/>
      <c r="BG443" s="602"/>
      <c r="BH443" s="602"/>
      <c r="BI443" s="602"/>
      <c r="BJ443" s="602"/>
      <c r="BK443" s="602"/>
      <c r="BL443" s="602"/>
      <c r="BM443" s="602"/>
      <c r="BN443" s="602"/>
      <c r="BO443" s="602"/>
      <c r="BP443" s="602"/>
      <c r="BQ443" s="602"/>
      <c r="BR443" s="602"/>
      <c r="BS443" s="602"/>
      <c r="BT443" s="602"/>
      <c r="BU443" s="602"/>
      <c r="BV443" s="602"/>
      <c r="BW443" s="602"/>
      <c r="BX443" s="602"/>
      <c r="BY443" s="602"/>
      <c r="BZ443" s="602"/>
      <c r="CA443" s="602"/>
    </row>
    <row r="444" spans="1:79" s="132" customFormat="1" x14ac:dyDescent="0.2">
      <c r="A444" s="603"/>
      <c r="B444" s="604"/>
      <c r="C444" s="606"/>
      <c r="D444" s="15" t="s">
        <v>506</v>
      </c>
      <c r="E444" s="10"/>
      <c r="F444" s="23"/>
      <c r="G444" s="40"/>
      <c r="H444" s="800"/>
      <c r="I444" s="800"/>
      <c r="J444" s="605"/>
      <c r="K444" s="602"/>
      <c r="L444" s="602"/>
      <c r="M444" s="602"/>
      <c r="N444" s="602"/>
      <c r="O444" s="602"/>
      <c r="P444" s="602"/>
      <c r="Q444" s="602"/>
      <c r="R444" s="602"/>
      <c r="S444" s="602"/>
      <c r="T444" s="602"/>
      <c r="U444" s="602"/>
      <c r="V444" s="602"/>
      <c r="W444" s="602"/>
      <c r="X444" s="602"/>
      <c r="Y444" s="602"/>
      <c r="Z444" s="602"/>
      <c r="AA444" s="602"/>
      <c r="AB444" s="602"/>
      <c r="AC444" s="602"/>
      <c r="AD444" s="602"/>
      <c r="AE444" s="602"/>
      <c r="AF444" s="602"/>
      <c r="AG444" s="602"/>
      <c r="AH444" s="602"/>
      <c r="AI444" s="602"/>
      <c r="AJ444" s="602"/>
      <c r="AK444" s="602"/>
      <c r="AL444" s="602"/>
      <c r="AM444" s="602"/>
      <c r="AN444" s="602"/>
      <c r="AO444" s="602"/>
      <c r="AP444" s="602"/>
      <c r="AQ444" s="602"/>
      <c r="AR444" s="602"/>
      <c r="AS444" s="602"/>
      <c r="AT444" s="602"/>
      <c r="AU444" s="602"/>
      <c r="AV444" s="602"/>
      <c r="AW444" s="602"/>
      <c r="AX444" s="602"/>
      <c r="AY444" s="602"/>
      <c r="AZ444" s="602"/>
      <c r="BA444" s="602"/>
      <c r="BB444" s="602"/>
      <c r="BC444" s="602"/>
      <c r="BD444" s="602"/>
      <c r="BE444" s="602"/>
      <c r="BF444" s="602"/>
      <c r="BG444" s="602"/>
      <c r="BH444" s="602"/>
      <c r="BI444" s="602"/>
      <c r="BJ444" s="602"/>
      <c r="BK444" s="602"/>
      <c r="BL444" s="602"/>
      <c r="BM444" s="602"/>
      <c r="BN444" s="602"/>
      <c r="BO444" s="602"/>
      <c r="BP444" s="602"/>
      <c r="BQ444" s="602"/>
      <c r="BR444" s="602"/>
      <c r="BS444" s="602"/>
      <c r="BT444" s="602"/>
      <c r="BU444" s="602"/>
      <c r="BV444" s="602"/>
      <c r="BW444" s="602"/>
      <c r="BX444" s="602"/>
      <c r="BY444" s="602"/>
      <c r="BZ444" s="602"/>
      <c r="CA444" s="602"/>
    </row>
    <row r="445" spans="1:79" s="132" customFormat="1" ht="11.25" x14ac:dyDescent="0.2">
      <c r="A445" s="277" t="s">
        <v>209</v>
      </c>
      <c r="B445" s="154" t="s">
        <v>204</v>
      </c>
      <c r="C445" s="27" t="s">
        <v>208</v>
      </c>
      <c r="D445" s="122" t="s">
        <v>510</v>
      </c>
      <c r="E445" s="10">
        <v>0</v>
      </c>
      <c r="F445" s="23" t="s">
        <v>501</v>
      </c>
      <c r="G445" s="40"/>
      <c r="H445" s="258"/>
      <c r="I445" s="791">
        <f>IF(ISBLANK(E445),"",G445+H445)</f>
        <v>0</v>
      </c>
      <c r="J445" s="792">
        <f>IF(ISBLANK(E445),"",E445*I445)</f>
        <v>0</v>
      </c>
      <c r="K445" s="132" t="s">
        <v>769</v>
      </c>
      <c r="L445" s="602"/>
      <c r="M445" s="602"/>
      <c r="N445" s="602"/>
      <c r="O445" s="602"/>
      <c r="P445" s="602"/>
    </row>
    <row r="446" spans="1:79" s="132" customFormat="1" x14ac:dyDescent="0.2">
      <c r="A446" s="608"/>
      <c r="B446" s="608"/>
      <c r="C446" s="609"/>
      <c r="D446" s="194" t="s">
        <v>511</v>
      </c>
      <c r="E446" s="10"/>
      <c r="F446" s="23"/>
      <c r="G446" s="40"/>
      <c r="H446" s="800"/>
      <c r="I446" s="40"/>
      <c r="J446" s="586"/>
      <c r="L446" s="602"/>
      <c r="M446" s="602"/>
      <c r="N446" s="602"/>
      <c r="O446" s="602"/>
      <c r="P446" s="602"/>
    </row>
    <row r="447" spans="1:79" s="132" customFormat="1" ht="24.75" customHeight="1" x14ac:dyDescent="0.2">
      <c r="A447" s="608"/>
      <c r="B447" s="608"/>
      <c r="C447" s="609"/>
      <c r="D447" s="194" t="s">
        <v>512</v>
      </c>
      <c r="E447" s="10"/>
      <c r="F447" s="23"/>
      <c r="G447" s="40"/>
      <c r="H447" s="800"/>
      <c r="I447" s="40"/>
      <c r="J447" s="586"/>
      <c r="L447" s="602"/>
      <c r="M447" s="602"/>
      <c r="N447" s="602"/>
      <c r="O447" s="602"/>
      <c r="P447" s="602"/>
    </row>
    <row r="448" spans="1:79" s="132" customFormat="1" x14ac:dyDescent="0.2">
      <c r="A448" s="608"/>
      <c r="B448" s="608"/>
      <c r="C448" s="609"/>
      <c r="D448" s="194" t="s">
        <v>513</v>
      </c>
      <c r="E448" s="10"/>
      <c r="F448" s="23"/>
      <c r="G448" s="40"/>
      <c r="H448" s="800"/>
      <c r="I448" s="40"/>
      <c r="J448" s="586"/>
      <c r="L448" s="602"/>
      <c r="M448" s="602"/>
      <c r="N448" s="602"/>
      <c r="O448" s="602"/>
      <c r="P448" s="602"/>
    </row>
    <row r="449" spans="1:79" s="132" customFormat="1" x14ac:dyDescent="0.2">
      <c r="A449" s="608"/>
      <c r="B449" s="608"/>
      <c r="C449" s="609"/>
      <c r="D449" s="194" t="s">
        <v>514</v>
      </c>
      <c r="E449" s="10"/>
      <c r="F449" s="23"/>
      <c r="G449" s="40"/>
      <c r="H449" s="800"/>
      <c r="I449" s="40"/>
      <c r="J449" s="586"/>
      <c r="L449" s="602"/>
      <c r="M449" s="602"/>
      <c r="N449" s="602"/>
      <c r="O449" s="602"/>
      <c r="P449" s="602"/>
    </row>
    <row r="450" spans="1:79" s="132" customFormat="1" x14ac:dyDescent="0.2">
      <c r="A450" s="608"/>
      <c r="B450" s="608"/>
      <c r="C450" s="609"/>
      <c r="D450" s="194" t="s">
        <v>515</v>
      </c>
      <c r="E450" s="10"/>
      <c r="F450" s="23"/>
      <c r="G450" s="40"/>
      <c r="H450" s="800"/>
      <c r="I450" s="40"/>
      <c r="J450" s="586"/>
      <c r="L450" s="602"/>
      <c r="M450" s="602"/>
      <c r="N450" s="602"/>
      <c r="O450" s="602"/>
      <c r="P450" s="602"/>
    </row>
    <row r="451" spans="1:79" s="132" customFormat="1" x14ac:dyDescent="0.2">
      <c r="A451" s="608"/>
      <c r="B451" s="608"/>
      <c r="C451" s="609"/>
      <c r="D451" s="194" t="s">
        <v>516</v>
      </c>
      <c r="E451" s="10"/>
      <c r="F451" s="23"/>
      <c r="G451" s="40"/>
      <c r="H451" s="800"/>
      <c r="I451" s="40"/>
      <c r="J451" s="586"/>
      <c r="L451" s="602"/>
      <c r="M451" s="602"/>
      <c r="N451" s="602"/>
      <c r="O451" s="602"/>
      <c r="P451" s="602"/>
    </row>
    <row r="452" spans="1:79" s="132" customFormat="1" x14ac:dyDescent="0.2">
      <c r="A452" s="608"/>
      <c r="B452" s="608"/>
      <c r="C452" s="606"/>
      <c r="D452" s="194" t="s">
        <v>517</v>
      </c>
      <c r="E452" s="10"/>
      <c r="F452" s="23"/>
      <c r="G452" s="40"/>
      <c r="H452" s="800"/>
      <c r="I452" s="40"/>
      <c r="J452" s="586"/>
      <c r="L452" s="602"/>
      <c r="M452" s="602"/>
      <c r="N452" s="602"/>
      <c r="O452" s="602"/>
      <c r="P452" s="602"/>
    </row>
    <row r="453" spans="1:79" s="132" customFormat="1" ht="13.5" thickBot="1" x14ac:dyDescent="0.25">
      <c r="A453" s="610"/>
      <c r="B453" s="611"/>
      <c r="C453" s="612"/>
      <c r="D453" s="613"/>
      <c r="E453" s="4"/>
      <c r="F453" s="23"/>
      <c r="G453" s="40"/>
      <c r="H453" s="800"/>
      <c r="I453" s="800"/>
      <c r="J453" s="605"/>
      <c r="K453" s="602"/>
      <c r="L453" s="602"/>
      <c r="M453" s="602"/>
      <c r="N453" s="602"/>
      <c r="O453" s="602"/>
      <c r="P453" s="602"/>
      <c r="Q453" s="602"/>
      <c r="R453" s="602"/>
      <c r="S453" s="602"/>
      <c r="T453" s="602"/>
      <c r="U453" s="602"/>
      <c r="V453" s="602"/>
      <c r="W453" s="602"/>
      <c r="X453" s="602"/>
      <c r="Y453" s="602"/>
      <c r="Z453" s="602"/>
      <c r="AA453" s="602"/>
      <c r="AB453" s="602"/>
      <c r="AC453" s="602"/>
      <c r="AD453" s="602"/>
      <c r="AE453" s="602"/>
      <c r="AF453" s="602"/>
      <c r="AG453" s="602"/>
      <c r="AH453" s="602"/>
      <c r="AI453" s="602"/>
      <c r="AJ453" s="602"/>
      <c r="AK453" s="602"/>
      <c r="AL453" s="602"/>
      <c r="AM453" s="602"/>
      <c r="AN453" s="602"/>
      <c r="AO453" s="602"/>
      <c r="AP453" s="602"/>
      <c r="AQ453" s="602"/>
      <c r="AR453" s="602"/>
      <c r="AS453" s="602"/>
      <c r="AT453" s="602"/>
      <c r="AU453" s="602"/>
      <c r="AV453" s="602"/>
      <c r="AW453" s="602"/>
      <c r="AX453" s="602"/>
      <c r="AY453" s="602"/>
      <c r="AZ453" s="602"/>
      <c r="BA453" s="602"/>
      <c r="BB453" s="602"/>
      <c r="BC453" s="602"/>
      <c r="BD453" s="602"/>
      <c r="BE453" s="602"/>
      <c r="BF453" s="602"/>
      <c r="BG453" s="602"/>
      <c r="BH453" s="602"/>
      <c r="BI453" s="602"/>
      <c r="BJ453" s="602"/>
      <c r="BK453" s="602"/>
      <c r="BL453" s="602"/>
      <c r="BM453" s="602"/>
      <c r="BN453" s="602"/>
      <c r="BO453" s="602"/>
      <c r="BP453" s="602"/>
      <c r="BQ453" s="602"/>
      <c r="BR453" s="602"/>
      <c r="BS453" s="602"/>
      <c r="BT453" s="602"/>
      <c r="BU453" s="602"/>
      <c r="BV453" s="602"/>
      <c r="BW453" s="602"/>
      <c r="BX453" s="602"/>
      <c r="BY453" s="602"/>
      <c r="BZ453" s="602"/>
      <c r="CA453" s="602"/>
    </row>
    <row r="454" spans="1:79" s="20" customFormat="1" ht="12" thickBot="1" x14ac:dyDescent="0.25">
      <c r="A454" s="134"/>
      <c r="B454" s="107"/>
      <c r="C454" s="290" t="s">
        <v>518</v>
      </c>
      <c r="D454" s="107" t="s">
        <v>519</v>
      </c>
      <c r="E454" s="598"/>
      <c r="F454" s="114"/>
      <c r="G454" s="162"/>
      <c r="H454" s="598"/>
      <c r="I454" s="598"/>
      <c r="J454" s="428">
        <f>SUM(J431:J452)</f>
        <v>0</v>
      </c>
      <c r="K454" s="614"/>
      <c r="L454" s="614"/>
      <c r="M454" s="614"/>
      <c r="N454" s="614"/>
      <c r="O454" s="614"/>
      <c r="P454" s="614"/>
      <c r="Q454" s="614"/>
      <c r="R454" s="614"/>
      <c r="S454" s="614"/>
      <c r="T454" s="614"/>
      <c r="U454" s="614"/>
      <c r="V454" s="614"/>
      <c r="W454" s="614"/>
      <c r="X454" s="614"/>
      <c r="Y454" s="614"/>
      <c r="Z454" s="614"/>
      <c r="AA454" s="614"/>
      <c r="AB454" s="614"/>
      <c r="AC454" s="614"/>
      <c r="AD454" s="614"/>
      <c r="AE454" s="614"/>
      <c r="AF454" s="614"/>
      <c r="AG454" s="614"/>
      <c r="AH454" s="614"/>
      <c r="AI454" s="614"/>
      <c r="AJ454" s="614"/>
      <c r="AK454" s="614"/>
      <c r="AL454" s="614"/>
      <c r="AM454" s="614"/>
      <c r="AN454" s="614"/>
      <c r="AO454" s="614"/>
      <c r="AP454" s="614"/>
      <c r="AQ454" s="614"/>
      <c r="AR454" s="614"/>
      <c r="AS454" s="614"/>
      <c r="AT454" s="614"/>
      <c r="AU454" s="614"/>
      <c r="AV454" s="614"/>
      <c r="AW454" s="614"/>
      <c r="AX454" s="614"/>
      <c r="AY454" s="614"/>
      <c r="AZ454" s="614"/>
      <c r="BA454" s="614"/>
      <c r="BB454" s="614"/>
      <c r="BC454" s="614"/>
      <c r="BD454" s="614"/>
      <c r="BE454" s="614"/>
      <c r="BF454" s="614"/>
      <c r="BG454" s="614"/>
      <c r="BH454" s="614"/>
      <c r="BI454" s="614"/>
      <c r="BJ454" s="614"/>
      <c r="BK454" s="614"/>
      <c r="BL454" s="614"/>
      <c r="BM454" s="614"/>
      <c r="BN454" s="614"/>
      <c r="BO454" s="614"/>
      <c r="BP454" s="614"/>
      <c r="BQ454" s="614"/>
      <c r="BR454" s="614"/>
      <c r="BS454" s="614"/>
      <c r="BT454" s="614"/>
      <c r="BU454" s="614"/>
      <c r="BV454" s="614"/>
      <c r="BW454" s="614"/>
      <c r="BX454" s="614"/>
      <c r="BY454" s="614"/>
      <c r="BZ454" s="614"/>
      <c r="CA454" s="614"/>
    </row>
    <row r="455" spans="1:79" s="132" customFormat="1" ht="11.25" x14ac:dyDescent="0.2">
      <c r="A455" s="113"/>
      <c r="B455" s="154"/>
      <c r="C455" s="115"/>
      <c r="D455" s="15"/>
      <c r="E455" s="10"/>
      <c r="F455" s="23"/>
      <c r="G455" s="40"/>
      <c r="H455" s="258"/>
      <c r="I455" s="284"/>
      <c r="J455" s="285"/>
      <c r="R455" s="20"/>
    </row>
    <row r="456" spans="1:79" s="28" customFormat="1" x14ac:dyDescent="0.2">
      <c r="A456" s="97" t="s">
        <v>209</v>
      </c>
      <c r="B456" s="414" t="s">
        <v>520</v>
      </c>
      <c r="C456" s="415" t="s">
        <v>425</v>
      </c>
      <c r="D456" s="615" t="s">
        <v>481</v>
      </c>
      <c r="E456" s="281"/>
      <c r="F456" s="366"/>
      <c r="G456" s="161"/>
      <c r="H456" s="797"/>
      <c r="I456" s="161"/>
      <c r="J456" s="561"/>
      <c r="K456" s="186"/>
    </row>
    <row r="457" spans="1:79" s="132" customFormat="1" ht="11.25" x14ac:dyDescent="0.2">
      <c r="A457" s="113"/>
      <c r="B457" s="154"/>
      <c r="C457" s="115"/>
      <c r="D457" s="15"/>
      <c r="E457" s="10"/>
      <c r="F457" s="23"/>
      <c r="G457" s="40"/>
      <c r="H457" s="258"/>
      <c r="I457" s="284"/>
      <c r="J457" s="285"/>
      <c r="R457" s="20"/>
    </row>
    <row r="458" spans="1:79" s="20" customFormat="1" ht="22.5" x14ac:dyDescent="0.2">
      <c r="A458" s="131" t="s">
        <v>209</v>
      </c>
      <c r="B458" s="616" t="s">
        <v>206</v>
      </c>
      <c r="C458" s="252"/>
      <c r="D458" s="124" t="s">
        <v>521</v>
      </c>
      <c r="E458" s="10"/>
      <c r="F458" s="264"/>
      <c r="G458" s="45"/>
      <c r="H458" s="800"/>
      <c r="I458" s="45"/>
      <c r="J458" s="337"/>
      <c r="K458" s="291"/>
    </row>
    <row r="459" spans="1:79" s="20" customFormat="1" ht="33.75" x14ac:dyDescent="0.2">
      <c r="A459" s="131"/>
      <c r="B459" s="616"/>
      <c r="C459" s="252"/>
      <c r="D459" s="124" t="s">
        <v>522</v>
      </c>
      <c r="E459" s="10"/>
      <c r="F459" s="264"/>
      <c r="G459" s="45"/>
      <c r="H459" s="800"/>
      <c r="I459" s="45"/>
      <c r="J459" s="337"/>
      <c r="K459" s="291"/>
    </row>
    <row r="460" spans="1:79" s="20" customFormat="1" x14ac:dyDescent="0.2">
      <c r="A460" s="131"/>
      <c r="B460" s="616"/>
      <c r="C460" s="252"/>
      <c r="D460" s="124"/>
      <c r="E460" s="10"/>
      <c r="F460" s="264"/>
      <c r="G460" s="45"/>
      <c r="H460" s="800"/>
      <c r="I460" s="45"/>
      <c r="J460" s="337"/>
      <c r="K460" s="291"/>
    </row>
    <row r="461" spans="1:79" s="20" customFormat="1" x14ac:dyDescent="0.2">
      <c r="A461" s="131"/>
      <c r="B461" s="616"/>
      <c r="C461" s="252"/>
      <c r="D461" s="124" t="s">
        <v>523</v>
      </c>
      <c r="E461" s="10"/>
      <c r="F461" s="264"/>
      <c r="G461" s="45"/>
      <c r="H461" s="800"/>
      <c r="I461" s="45"/>
      <c r="J461" s="337"/>
      <c r="K461" s="291"/>
    </row>
    <row r="462" spans="1:79" s="20" customFormat="1" x14ac:dyDescent="0.2">
      <c r="A462" s="131"/>
      <c r="B462" s="616"/>
      <c r="C462" s="252"/>
      <c r="D462" s="617" t="s">
        <v>524</v>
      </c>
      <c r="E462" s="10"/>
      <c r="F462" s="264"/>
      <c r="G462" s="45"/>
      <c r="H462" s="800"/>
      <c r="I462" s="45"/>
      <c r="J462" s="337"/>
      <c r="K462" s="291"/>
    </row>
    <row r="463" spans="1:79" s="20" customFormat="1" ht="22.5" x14ac:dyDescent="0.2">
      <c r="A463" s="131"/>
      <c r="B463" s="616"/>
      <c r="C463" s="252"/>
      <c r="D463" s="474" t="s">
        <v>525</v>
      </c>
      <c r="E463" s="10"/>
      <c r="F463" s="264"/>
      <c r="G463" s="45"/>
      <c r="H463" s="800"/>
      <c r="I463" s="45"/>
      <c r="J463" s="337"/>
      <c r="K463" s="291"/>
    </row>
    <row r="464" spans="1:79" s="20" customFormat="1" x14ac:dyDescent="0.2">
      <c r="A464" s="131"/>
      <c r="B464" s="616"/>
      <c r="C464" s="252"/>
      <c r="D464" s="618" t="s">
        <v>526</v>
      </c>
      <c r="E464" s="10"/>
      <c r="F464" s="264"/>
      <c r="G464" s="45"/>
      <c r="H464" s="800"/>
      <c r="I464" s="45"/>
      <c r="J464" s="337"/>
      <c r="K464" s="291"/>
    </row>
    <row r="465" spans="1:11" s="20" customFormat="1" ht="22.5" x14ac:dyDescent="0.2">
      <c r="A465" s="131"/>
      <c r="B465" s="616"/>
      <c r="C465" s="252"/>
      <c r="D465" s="619" t="s">
        <v>527</v>
      </c>
      <c r="E465" s="10"/>
      <c r="F465" s="264"/>
      <c r="G465" s="45"/>
      <c r="H465" s="800"/>
      <c r="I465" s="45"/>
      <c r="J465" s="337"/>
      <c r="K465" s="291"/>
    </row>
    <row r="466" spans="1:11" s="20" customFormat="1" ht="22.5" x14ac:dyDescent="0.2">
      <c r="A466" s="131"/>
      <c r="B466" s="616"/>
      <c r="C466" s="252"/>
      <c r="D466" s="619" t="s">
        <v>528</v>
      </c>
      <c r="E466" s="10"/>
      <c r="F466" s="264"/>
      <c r="G466" s="45"/>
      <c r="H466" s="800"/>
      <c r="I466" s="45"/>
      <c r="J466" s="337"/>
      <c r="K466" s="291"/>
    </row>
    <row r="467" spans="1:11" s="20" customFormat="1" x14ac:dyDescent="0.2">
      <c r="A467" s="131"/>
      <c r="B467" s="616"/>
      <c r="C467" s="252"/>
      <c r="D467" s="619" t="s">
        <v>529</v>
      </c>
      <c r="E467" s="10"/>
      <c r="F467" s="264"/>
      <c r="G467" s="45"/>
      <c r="H467" s="800"/>
      <c r="I467" s="45"/>
      <c r="J467" s="337"/>
      <c r="K467" s="291"/>
    </row>
    <row r="468" spans="1:11" s="20" customFormat="1" ht="33.75" x14ac:dyDescent="0.2">
      <c r="A468" s="131"/>
      <c r="B468" s="616"/>
      <c r="C468" s="252"/>
      <c r="D468" s="619" t="s">
        <v>530</v>
      </c>
      <c r="E468" s="10"/>
      <c r="F468" s="264"/>
      <c r="G468" s="45"/>
      <c r="H468" s="800"/>
      <c r="I468" s="45"/>
      <c r="J468" s="337"/>
      <c r="K468" s="291"/>
    </row>
    <row r="469" spans="1:11" s="20" customFormat="1" ht="33.75" x14ac:dyDescent="0.2">
      <c r="A469" s="131"/>
      <c r="B469" s="616"/>
      <c r="C469" s="252"/>
      <c r="D469" s="619" t="s">
        <v>531</v>
      </c>
      <c r="E469" s="10"/>
      <c r="F469" s="264"/>
      <c r="G469" s="45"/>
      <c r="H469" s="800"/>
      <c r="I469" s="45"/>
      <c r="J469" s="337"/>
      <c r="K469" s="291"/>
    </row>
    <row r="470" spans="1:11" s="20" customFormat="1" ht="22.5" x14ac:dyDescent="0.2">
      <c r="A470" s="131"/>
      <c r="B470" s="616"/>
      <c r="C470" s="252"/>
      <c r="D470" s="619" t="s">
        <v>532</v>
      </c>
      <c r="E470" s="10"/>
      <c r="F470" s="264"/>
      <c r="G470" s="45"/>
      <c r="H470" s="800"/>
      <c r="I470" s="45"/>
      <c r="J470" s="337"/>
      <c r="K470" s="291"/>
    </row>
    <row r="471" spans="1:11" s="20" customFormat="1" ht="22.5" x14ac:dyDescent="0.2">
      <c r="A471" s="131"/>
      <c r="B471" s="616"/>
      <c r="C471" s="252"/>
      <c r="D471" s="619" t="s">
        <v>533</v>
      </c>
      <c r="E471" s="10"/>
      <c r="F471" s="264"/>
      <c r="G471" s="45"/>
      <c r="H471" s="800"/>
      <c r="I471" s="45"/>
      <c r="J471" s="337"/>
      <c r="K471" s="291"/>
    </row>
    <row r="472" spans="1:11" s="20" customFormat="1" x14ac:dyDescent="0.2">
      <c r="A472" s="131"/>
      <c r="B472" s="616"/>
      <c r="C472" s="252"/>
      <c r="D472" s="618" t="s">
        <v>534</v>
      </c>
      <c r="E472" s="10"/>
      <c r="F472" s="264"/>
      <c r="G472" s="45"/>
      <c r="H472" s="800"/>
      <c r="I472" s="45"/>
      <c r="J472" s="337"/>
      <c r="K472" s="291"/>
    </row>
    <row r="473" spans="1:11" s="20" customFormat="1" x14ac:dyDescent="0.2">
      <c r="A473" s="131"/>
      <c r="B473" s="616"/>
      <c r="C473" s="252"/>
      <c r="D473" s="620" t="s">
        <v>535</v>
      </c>
      <c r="E473" s="620"/>
      <c r="F473" s="264"/>
      <c r="G473" s="45"/>
      <c r="H473" s="800"/>
      <c r="I473" s="45"/>
      <c r="J473" s="337"/>
      <c r="K473" s="291"/>
    </row>
    <row r="474" spans="1:11" s="20" customFormat="1" x14ac:dyDescent="0.2">
      <c r="A474" s="131"/>
      <c r="B474" s="616"/>
      <c r="C474" s="252"/>
      <c r="D474" s="620" t="s">
        <v>536</v>
      </c>
      <c r="E474" s="620"/>
      <c r="F474" s="264"/>
      <c r="G474" s="45"/>
      <c r="H474" s="800"/>
      <c r="I474" s="45"/>
      <c r="J474" s="337"/>
      <c r="K474" s="291"/>
    </row>
    <row r="475" spans="1:11" s="20" customFormat="1" x14ac:dyDescent="0.2">
      <c r="A475" s="131"/>
      <c r="B475" s="616"/>
      <c r="C475" s="252"/>
      <c r="D475" s="618" t="s">
        <v>537</v>
      </c>
      <c r="E475" s="620"/>
      <c r="F475" s="264"/>
      <c r="G475" s="45"/>
      <c r="H475" s="800"/>
      <c r="I475" s="45"/>
      <c r="J475" s="337"/>
      <c r="K475" s="291"/>
    </row>
    <row r="476" spans="1:11" s="20" customFormat="1" x14ac:dyDescent="0.2">
      <c r="A476" s="131"/>
      <c r="B476" s="616"/>
      <c r="C476" s="252"/>
      <c r="D476" s="620" t="s">
        <v>538</v>
      </c>
      <c r="E476" s="620"/>
      <c r="F476" s="264"/>
      <c r="G476" s="45"/>
      <c r="H476" s="800"/>
      <c r="I476" s="45"/>
      <c r="J476" s="337"/>
      <c r="K476" s="291"/>
    </row>
    <row r="477" spans="1:11" s="20" customFormat="1" x14ac:dyDescent="0.2">
      <c r="A477" s="131"/>
      <c r="B477" s="616"/>
      <c r="C477" s="252"/>
      <c r="D477" s="620" t="s">
        <v>539</v>
      </c>
      <c r="E477" s="620"/>
      <c r="F477" s="264"/>
      <c r="G477" s="45"/>
      <c r="H477" s="800"/>
      <c r="I477" s="45"/>
      <c r="J477" s="337"/>
      <c r="K477" s="291"/>
    </row>
    <row r="478" spans="1:11" s="20" customFormat="1" x14ac:dyDescent="0.2">
      <c r="A478" s="131"/>
      <c r="B478" s="616"/>
      <c r="C478" s="252"/>
      <c r="D478" s="620" t="s">
        <v>540</v>
      </c>
      <c r="E478" s="620"/>
      <c r="F478" s="264"/>
      <c r="G478" s="45"/>
      <c r="H478" s="800"/>
      <c r="I478" s="45"/>
      <c r="J478" s="337"/>
      <c r="K478" s="291"/>
    </row>
    <row r="479" spans="1:11" s="20" customFormat="1" x14ac:dyDescent="0.2">
      <c r="A479" s="131"/>
      <c r="B479" s="616"/>
      <c r="C479" s="252"/>
      <c r="D479" s="620" t="s">
        <v>541</v>
      </c>
      <c r="E479" s="620"/>
      <c r="F479" s="264"/>
      <c r="G479" s="45"/>
      <c r="H479" s="800"/>
      <c r="I479" s="45"/>
      <c r="J479" s="337"/>
      <c r="K479" s="291"/>
    </row>
    <row r="480" spans="1:11" s="20" customFormat="1" x14ac:dyDescent="0.2">
      <c r="A480" s="131"/>
      <c r="B480" s="616"/>
      <c r="C480" s="252"/>
      <c r="D480" s="620" t="s">
        <v>542</v>
      </c>
      <c r="E480" s="620"/>
      <c r="F480" s="264"/>
      <c r="G480" s="45"/>
      <c r="H480" s="800"/>
      <c r="I480" s="45"/>
      <c r="J480" s="337"/>
      <c r="K480" s="291"/>
    </row>
    <row r="481" spans="1:18" s="20" customFormat="1" x14ac:dyDescent="0.2">
      <c r="A481" s="131"/>
      <c r="B481" s="616"/>
      <c r="C481" s="252"/>
      <c r="D481" s="620" t="s">
        <v>543</v>
      </c>
      <c r="E481" s="620"/>
      <c r="F481" s="264"/>
      <c r="G481" s="45"/>
      <c r="H481" s="800"/>
      <c r="I481" s="45"/>
      <c r="J481" s="337"/>
      <c r="K481" s="291"/>
    </row>
    <row r="482" spans="1:18" s="20" customFormat="1" x14ac:dyDescent="0.2">
      <c r="A482" s="131"/>
      <c r="B482" s="616"/>
      <c r="C482" s="252"/>
      <c r="D482" s="620" t="s">
        <v>544</v>
      </c>
      <c r="E482" s="620"/>
      <c r="F482" s="264"/>
      <c r="G482" s="45"/>
      <c r="H482" s="800"/>
      <c r="I482" s="45"/>
      <c r="J482" s="337"/>
      <c r="K482" s="291"/>
    </row>
    <row r="483" spans="1:18" s="20" customFormat="1" ht="33.75" x14ac:dyDescent="0.2">
      <c r="A483" s="131"/>
      <c r="B483" s="616"/>
      <c r="C483" s="252"/>
      <c r="D483" s="621" t="s">
        <v>545</v>
      </c>
      <c r="E483" s="10"/>
      <c r="F483" s="264"/>
      <c r="G483" s="45"/>
      <c r="H483" s="800"/>
      <c r="I483" s="45"/>
      <c r="J483" s="337"/>
      <c r="K483" s="291"/>
    </row>
    <row r="484" spans="1:18" s="132" customFormat="1" ht="11.25" x14ac:dyDescent="0.2">
      <c r="A484" s="113"/>
      <c r="B484" s="154"/>
      <c r="C484" s="115"/>
      <c r="D484" s="15"/>
      <c r="E484" s="10"/>
      <c r="F484" s="23"/>
      <c r="G484" s="40"/>
      <c r="H484" s="258"/>
      <c r="I484" s="284"/>
      <c r="J484" s="285"/>
      <c r="R484" s="20"/>
    </row>
    <row r="485" spans="1:18" s="20" customFormat="1" x14ac:dyDescent="0.2">
      <c r="A485" s="131"/>
      <c r="B485" s="43"/>
      <c r="C485" s="252"/>
      <c r="D485" s="124" t="s">
        <v>62</v>
      </c>
      <c r="E485" s="10"/>
      <c r="F485" s="264"/>
      <c r="G485" s="45"/>
      <c r="H485" s="800"/>
      <c r="I485" s="45"/>
      <c r="J485" s="337"/>
      <c r="K485" s="291"/>
    </row>
    <row r="486" spans="1:18" s="20" customFormat="1" ht="22.5" x14ac:dyDescent="0.2">
      <c r="A486" s="131"/>
      <c r="B486" s="43"/>
      <c r="C486" s="252"/>
      <c r="D486" s="463" t="s">
        <v>546</v>
      </c>
      <c r="E486" s="10"/>
      <c r="F486" s="264"/>
      <c r="G486" s="45"/>
      <c r="H486" s="800"/>
      <c r="I486" s="45"/>
      <c r="J486" s="337"/>
      <c r="K486" s="291"/>
    </row>
    <row r="487" spans="1:18" s="20" customFormat="1" x14ac:dyDescent="0.2">
      <c r="A487" s="131"/>
      <c r="B487" s="43"/>
      <c r="C487" s="252"/>
      <c r="D487" s="463" t="s">
        <v>63</v>
      </c>
      <c r="E487" s="10"/>
      <c r="F487" s="264"/>
      <c r="G487" s="45"/>
      <c r="H487" s="800"/>
      <c r="I487" s="45"/>
      <c r="J487" s="337"/>
      <c r="K487" s="291"/>
    </row>
    <row r="488" spans="1:18" s="20" customFormat="1" x14ac:dyDescent="0.2">
      <c r="A488" s="131"/>
      <c r="B488" s="43"/>
      <c r="C488" s="252"/>
      <c r="D488" s="463" t="s">
        <v>64</v>
      </c>
      <c r="E488" s="10"/>
      <c r="F488" s="264"/>
      <c r="G488" s="45"/>
      <c r="H488" s="800"/>
      <c r="I488" s="45"/>
      <c r="J488" s="337"/>
      <c r="K488" s="291"/>
    </row>
    <row r="489" spans="1:18" s="20" customFormat="1" ht="22.5" x14ac:dyDescent="0.2">
      <c r="A489" s="131"/>
      <c r="B489" s="43"/>
      <c r="C489" s="252"/>
      <c r="D489" s="463" t="s">
        <v>242</v>
      </c>
      <c r="E489" s="10"/>
      <c r="F489" s="264"/>
      <c r="G489" s="45"/>
      <c r="H489" s="800"/>
      <c r="I489" s="45"/>
      <c r="J489" s="337"/>
      <c r="K489" s="291"/>
    </row>
    <row r="490" spans="1:18" s="20" customFormat="1" x14ac:dyDescent="0.2">
      <c r="A490" s="131"/>
      <c r="B490" s="43"/>
      <c r="C490" s="252"/>
      <c r="D490" s="463" t="s">
        <v>547</v>
      </c>
      <c r="E490" s="10"/>
      <c r="F490" s="264"/>
      <c r="G490" s="45"/>
      <c r="H490" s="800"/>
      <c r="I490" s="45"/>
      <c r="J490" s="337"/>
      <c r="K490" s="291"/>
    </row>
    <row r="491" spans="1:18" s="20" customFormat="1" x14ac:dyDescent="0.2">
      <c r="A491" s="131"/>
      <c r="B491" s="43"/>
      <c r="C491" s="252"/>
      <c r="D491" s="463" t="s">
        <v>548</v>
      </c>
      <c r="E491" s="10"/>
      <c r="F491" s="264"/>
      <c r="G491" s="45"/>
      <c r="H491" s="800"/>
      <c r="I491" s="45"/>
      <c r="J491" s="337"/>
      <c r="K491" s="291"/>
    </row>
    <row r="492" spans="1:18" s="20" customFormat="1" x14ac:dyDescent="0.2">
      <c r="A492" s="131"/>
      <c r="B492" s="43"/>
      <c r="C492" s="252"/>
      <c r="D492" s="463" t="s">
        <v>0</v>
      </c>
      <c r="E492" s="10"/>
      <c r="F492" s="264"/>
      <c r="G492" s="45"/>
      <c r="H492" s="800"/>
      <c r="I492" s="45"/>
      <c r="J492" s="337"/>
      <c r="K492" s="291"/>
    </row>
    <row r="493" spans="1:18" s="20" customFormat="1" x14ac:dyDescent="0.2">
      <c r="A493" s="131"/>
      <c r="B493" s="43"/>
      <c r="C493" s="252"/>
      <c r="D493" s="463" t="s">
        <v>1</v>
      </c>
      <c r="E493" s="10"/>
      <c r="F493" s="264"/>
      <c r="G493" s="45"/>
      <c r="H493" s="800"/>
      <c r="I493" s="45"/>
      <c r="J493" s="337"/>
      <c r="K493" s="291"/>
    </row>
    <row r="494" spans="1:18" s="20" customFormat="1" x14ac:dyDescent="0.2">
      <c r="A494" s="131"/>
      <c r="B494" s="43"/>
      <c r="C494" s="252"/>
      <c r="D494" s="463" t="s">
        <v>2</v>
      </c>
      <c r="E494" s="10"/>
      <c r="F494" s="264"/>
      <c r="G494" s="45"/>
      <c r="H494" s="800"/>
      <c r="I494" s="45"/>
      <c r="J494" s="337"/>
      <c r="K494" s="291"/>
    </row>
    <row r="495" spans="1:18" s="20" customFormat="1" x14ac:dyDescent="0.2">
      <c r="A495" s="131"/>
      <c r="B495" s="43"/>
      <c r="C495" s="252"/>
      <c r="D495" s="463" t="s">
        <v>3</v>
      </c>
      <c r="E495" s="10"/>
      <c r="F495" s="264"/>
      <c r="G495" s="45"/>
      <c r="H495" s="800"/>
      <c r="I495" s="45"/>
      <c r="J495" s="337"/>
      <c r="K495" s="291"/>
    </row>
    <row r="496" spans="1:18" s="20" customFormat="1" x14ac:dyDescent="0.2">
      <c r="A496" s="131"/>
      <c r="B496" s="43"/>
      <c r="C496" s="252"/>
      <c r="D496" s="463" t="s">
        <v>4</v>
      </c>
      <c r="E496" s="10"/>
      <c r="F496" s="264"/>
      <c r="G496" s="45"/>
      <c r="H496" s="800"/>
      <c r="I496" s="45"/>
      <c r="J496" s="337"/>
      <c r="K496" s="291"/>
    </row>
    <row r="497" spans="1:11" s="20" customFormat="1" x14ac:dyDescent="0.2">
      <c r="A497" s="131"/>
      <c r="B497" s="43"/>
      <c r="C497" s="252"/>
      <c r="D497" s="463" t="s">
        <v>549</v>
      </c>
      <c r="E497" s="10"/>
      <c r="F497" s="264"/>
      <c r="G497" s="45"/>
      <c r="H497" s="800"/>
      <c r="I497" s="45"/>
      <c r="J497" s="337"/>
      <c r="K497" s="291"/>
    </row>
    <row r="498" spans="1:11" s="20" customFormat="1" x14ac:dyDescent="0.2">
      <c r="A498" s="131"/>
      <c r="B498" s="43"/>
      <c r="C498" s="252"/>
      <c r="D498" s="463" t="s">
        <v>550</v>
      </c>
      <c r="E498" s="10"/>
      <c r="F498" s="264"/>
      <c r="G498" s="45"/>
      <c r="H498" s="800"/>
      <c r="I498" s="45"/>
      <c r="J498" s="337"/>
      <c r="K498" s="291"/>
    </row>
    <row r="499" spans="1:11" s="20" customFormat="1" x14ac:dyDescent="0.2">
      <c r="A499" s="131"/>
      <c r="B499" s="43"/>
      <c r="C499" s="252"/>
      <c r="D499" s="463"/>
      <c r="E499" s="10"/>
      <c r="F499" s="264"/>
      <c r="G499" s="45"/>
      <c r="H499" s="800"/>
      <c r="I499" s="45"/>
      <c r="J499" s="337"/>
      <c r="K499" s="291"/>
    </row>
    <row r="500" spans="1:11" s="20" customFormat="1" x14ac:dyDescent="0.2">
      <c r="A500" s="131"/>
      <c r="B500" s="43"/>
      <c r="C500" s="252"/>
      <c r="D500" s="356" t="s">
        <v>551</v>
      </c>
      <c r="E500" s="10"/>
      <c r="F500" s="264"/>
      <c r="G500" s="45"/>
      <c r="H500" s="800"/>
      <c r="I500" s="45"/>
      <c r="J500" s="337"/>
      <c r="K500" s="291"/>
    </row>
    <row r="501" spans="1:11" s="20" customFormat="1" x14ac:dyDescent="0.2">
      <c r="A501" s="131"/>
      <c r="B501" s="43"/>
      <c r="C501" s="252"/>
      <c r="D501" s="463" t="s">
        <v>305</v>
      </c>
      <c r="E501" s="10"/>
      <c r="F501" s="264"/>
      <c r="G501" s="45"/>
      <c r="H501" s="800"/>
      <c r="I501" s="45"/>
      <c r="J501" s="337"/>
      <c r="K501" s="291"/>
    </row>
    <row r="502" spans="1:11" s="20" customFormat="1" x14ac:dyDescent="0.2">
      <c r="A502" s="131"/>
      <c r="B502" s="43"/>
      <c r="C502" s="252"/>
      <c r="D502" s="463" t="s">
        <v>552</v>
      </c>
      <c r="E502" s="10"/>
      <c r="F502" s="264"/>
      <c r="G502" s="45"/>
      <c r="H502" s="800"/>
      <c r="I502" s="45"/>
      <c r="J502" s="337"/>
      <c r="K502" s="291"/>
    </row>
    <row r="503" spans="1:11" s="20" customFormat="1" x14ac:dyDescent="0.2">
      <c r="A503" s="131"/>
      <c r="B503" s="43"/>
      <c r="C503" s="252"/>
      <c r="D503" s="463" t="s">
        <v>553</v>
      </c>
      <c r="E503" s="10"/>
      <c r="F503" s="264"/>
      <c r="G503" s="45"/>
      <c r="H503" s="800"/>
      <c r="I503" s="45"/>
      <c r="J503" s="337"/>
      <c r="K503" s="291"/>
    </row>
    <row r="504" spans="1:11" s="20" customFormat="1" x14ac:dyDescent="0.2">
      <c r="A504" s="131"/>
      <c r="B504" s="43"/>
      <c r="C504" s="252"/>
      <c r="D504" s="463" t="s">
        <v>306</v>
      </c>
      <c r="E504" s="10"/>
      <c r="F504" s="264"/>
      <c r="G504" s="45"/>
      <c r="H504" s="800"/>
      <c r="I504" s="45"/>
      <c r="J504" s="337"/>
      <c r="K504" s="291"/>
    </row>
    <row r="505" spans="1:11" s="20" customFormat="1" x14ac:dyDescent="0.2">
      <c r="A505" s="131"/>
      <c r="B505" s="43"/>
      <c r="C505" s="252"/>
      <c r="D505" s="463" t="s">
        <v>554</v>
      </c>
      <c r="E505" s="10"/>
      <c r="F505" s="264"/>
      <c r="G505" s="45"/>
      <c r="H505" s="800"/>
      <c r="I505" s="45"/>
      <c r="J505" s="337"/>
      <c r="K505" s="291"/>
    </row>
    <row r="506" spans="1:11" s="20" customFormat="1" x14ac:dyDescent="0.2">
      <c r="A506" s="131"/>
      <c r="B506" s="43"/>
      <c r="C506" s="252"/>
      <c r="D506" s="463" t="s">
        <v>555</v>
      </c>
      <c r="E506" s="10"/>
      <c r="F506" s="264"/>
      <c r="G506" s="45"/>
      <c r="H506" s="800"/>
      <c r="I506" s="45"/>
      <c r="J506" s="337"/>
      <c r="K506" s="291"/>
    </row>
    <row r="507" spans="1:11" s="20" customFormat="1" x14ac:dyDescent="0.2">
      <c r="A507" s="131"/>
      <c r="B507" s="43"/>
      <c r="C507" s="252"/>
      <c r="D507" s="463"/>
      <c r="E507" s="10"/>
      <c r="F507" s="264"/>
      <c r="G507" s="45"/>
      <c r="H507" s="800"/>
      <c r="I507" s="45"/>
      <c r="J507" s="337"/>
      <c r="K507" s="291"/>
    </row>
    <row r="508" spans="1:11" s="20" customFormat="1" x14ac:dyDescent="0.2">
      <c r="A508" s="131"/>
      <c r="B508" s="43"/>
      <c r="C508" s="252"/>
      <c r="D508" s="356" t="s">
        <v>556</v>
      </c>
      <c r="E508" s="10"/>
      <c r="F508" s="264"/>
      <c r="G508" s="45"/>
      <c r="H508" s="800"/>
      <c r="I508" s="45"/>
      <c r="J508" s="337"/>
      <c r="K508" s="291"/>
    </row>
    <row r="509" spans="1:11" s="20" customFormat="1" x14ac:dyDescent="0.2">
      <c r="A509" s="131"/>
      <c r="B509" s="43"/>
      <c r="C509" s="252"/>
      <c r="D509" s="463" t="s">
        <v>557</v>
      </c>
      <c r="E509" s="10"/>
      <c r="F509" s="264"/>
      <c r="G509" s="45"/>
      <c r="H509" s="800"/>
      <c r="I509" s="45"/>
      <c r="J509" s="337"/>
      <c r="K509" s="291"/>
    </row>
    <row r="510" spans="1:11" s="20" customFormat="1" x14ac:dyDescent="0.2">
      <c r="A510" s="131"/>
      <c r="B510" s="43"/>
      <c r="C510" s="252"/>
      <c r="D510" s="463" t="s">
        <v>558</v>
      </c>
      <c r="E510" s="10"/>
      <c r="F510" s="264"/>
      <c r="G510" s="45"/>
      <c r="H510" s="800"/>
      <c r="I510" s="45"/>
      <c r="J510" s="337"/>
      <c r="K510" s="291"/>
    </row>
    <row r="511" spans="1:11" s="20" customFormat="1" x14ac:dyDescent="0.2">
      <c r="A511" s="131"/>
      <c r="B511" s="43"/>
      <c r="C511" s="252"/>
      <c r="D511" s="463" t="s">
        <v>559</v>
      </c>
      <c r="E511" s="10"/>
      <c r="F511" s="264"/>
      <c r="G511" s="45"/>
      <c r="H511" s="800"/>
      <c r="I511" s="45"/>
      <c r="J511" s="337"/>
      <c r="K511" s="291"/>
    </row>
    <row r="512" spans="1:11" s="20" customFormat="1" x14ac:dyDescent="0.2">
      <c r="A512" s="131"/>
      <c r="B512" s="43"/>
      <c r="C512" s="252"/>
      <c r="D512" s="463" t="s">
        <v>560</v>
      </c>
      <c r="E512" s="10"/>
      <c r="F512" s="264"/>
      <c r="G512" s="45"/>
      <c r="H512" s="800"/>
      <c r="I512" s="45"/>
      <c r="J512" s="337"/>
      <c r="K512" s="291"/>
    </row>
    <row r="513" spans="1:11" s="20" customFormat="1" x14ac:dyDescent="0.2">
      <c r="A513" s="131"/>
      <c r="B513" s="43"/>
      <c r="C513" s="252"/>
      <c r="D513" s="463" t="s">
        <v>554</v>
      </c>
      <c r="E513" s="10"/>
      <c r="F513" s="264"/>
      <c r="G513" s="45"/>
      <c r="H513" s="800"/>
      <c r="I513" s="45"/>
      <c r="J513" s="337"/>
      <c r="K513" s="291"/>
    </row>
    <row r="514" spans="1:11" s="20" customFormat="1" x14ac:dyDescent="0.2">
      <c r="A514" s="131"/>
      <c r="B514" s="43"/>
      <c r="C514" s="252"/>
      <c r="D514" s="463" t="s">
        <v>555</v>
      </c>
      <c r="E514" s="10"/>
      <c r="F514" s="264"/>
      <c r="G514" s="45"/>
      <c r="H514" s="800"/>
      <c r="I514" s="45"/>
      <c r="J514" s="337"/>
      <c r="K514" s="291"/>
    </row>
    <row r="515" spans="1:11" s="20" customFormat="1" x14ac:dyDescent="0.2">
      <c r="A515" s="131"/>
      <c r="B515" s="43"/>
      <c r="C515" s="252"/>
      <c r="D515" s="463"/>
      <c r="E515" s="10"/>
      <c r="F515" s="264"/>
      <c r="G515" s="45"/>
      <c r="H515" s="800"/>
      <c r="I515" s="45"/>
      <c r="J515" s="337"/>
      <c r="K515" s="291"/>
    </row>
    <row r="516" spans="1:11" s="132" customFormat="1" x14ac:dyDescent="0.2">
      <c r="A516" s="131"/>
      <c r="B516" s="43"/>
      <c r="C516" s="252"/>
      <c r="D516" s="124" t="s">
        <v>561</v>
      </c>
      <c r="E516" s="10"/>
      <c r="F516" s="264"/>
      <c r="G516" s="40"/>
      <c r="H516" s="800"/>
      <c r="I516" s="40"/>
      <c r="J516" s="586"/>
      <c r="K516" s="587"/>
    </row>
    <row r="517" spans="1:11" s="132" customFormat="1" x14ac:dyDescent="0.2">
      <c r="A517" s="131"/>
      <c r="B517" s="43"/>
      <c r="C517" s="252"/>
      <c r="D517" s="194"/>
      <c r="E517" s="10"/>
      <c r="F517" s="264"/>
      <c r="G517" s="40"/>
      <c r="H517" s="800"/>
      <c r="I517" s="40"/>
      <c r="J517" s="586"/>
      <c r="K517" s="587"/>
    </row>
    <row r="518" spans="1:11" s="132" customFormat="1" x14ac:dyDescent="0.2">
      <c r="A518" s="131"/>
      <c r="B518" s="43"/>
      <c r="C518" s="252"/>
      <c r="D518" s="124" t="s">
        <v>562</v>
      </c>
      <c r="E518" s="10"/>
      <c r="F518" s="264"/>
      <c r="G518" s="40"/>
      <c r="H518" s="800"/>
      <c r="I518" s="40"/>
      <c r="J518" s="586"/>
      <c r="K518" s="587"/>
    </row>
    <row r="519" spans="1:11" s="132" customFormat="1" x14ac:dyDescent="0.2">
      <c r="A519" s="131"/>
      <c r="B519" s="43"/>
      <c r="C519" s="252"/>
      <c r="D519" s="194" t="s">
        <v>563</v>
      </c>
      <c r="E519" s="10"/>
      <c r="F519" s="264"/>
      <c r="G519" s="40"/>
      <c r="H519" s="800"/>
      <c r="I519" s="40"/>
      <c r="J519" s="586"/>
      <c r="K519" s="587"/>
    </row>
    <row r="520" spans="1:11" s="132" customFormat="1" x14ac:dyDescent="0.2">
      <c r="A520" s="131"/>
      <c r="B520" s="43"/>
      <c r="C520" s="252"/>
      <c r="D520" s="194" t="s">
        <v>564</v>
      </c>
      <c r="E520" s="10"/>
      <c r="F520" s="264"/>
      <c r="G520" s="40"/>
      <c r="H520" s="800"/>
      <c r="I520" s="40"/>
      <c r="J520" s="586"/>
      <c r="K520" s="587"/>
    </row>
    <row r="521" spans="1:11" s="132" customFormat="1" ht="22.5" x14ac:dyDescent="0.2">
      <c r="A521" s="131"/>
      <c r="B521" s="43"/>
      <c r="C521" s="252"/>
      <c r="D521" s="194" t="s">
        <v>565</v>
      </c>
      <c r="E521" s="10"/>
      <c r="F521" s="264"/>
      <c r="G521" s="40"/>
      <c r="H521" s="800"/>
      <c r="I521" s="40"/>
      <c r="J521" s="586"/>
      <c r="K521" s="587"/>
    </row>
    <row r="522" spans="1:11" s="132" customFormat="1" ht="22.5" x14ac:dyDescent="0.2">
      <c r="A522" s="131"/>
      <c r="B522" s="43"/>
      <c r="C522" s="252"/>
      <c r="D522" s="194" t="s">
        <v>566</v>
      </c>
      <c r="E522" s="10"/>
      <c r="F522" s="264"/>
      <c r="G522" s="40"/>
      <c r="H522" s="800"/>
      <c r="I522" s="40"/>
      <c r="J522" s="586"/>
      <c r="K522" s="587"/>
    </row>
    <row r="523" spans="1:11" s="132" customFormat="1" ht="22.5" x14ac:dyDescent="0.2">
      <c r="A523" s="131"/>
      <c r="B523" s="43"/>
      <c r="C523" s="252"/>
      <c r="D523" s="194" t="s">
        <v>567</v>
      </c>
      <c r="E523" s="10"/>
      <c r="F523" s="264"/>
      <c r="G523" s="40"/>
      <c r="H523" s="800"/>
      <c r="I523" s="40"/>
      <c r="J523" s="586"/>
      <c r="K523" s="587"/>
    </row>
    <row r="524" spans="1:11" s="132" customFormat="1" ht="22.5" x14ac:dyDescent="0.2">
      <c r="A524" s="131"/>
      <c r="B524" s="43"/>
      <c r="C524" s="252"/>
      <c r="D524" s="194" t="s">
        <v>568</v>
      </c>
      <c r="E524" s="10"/>
      <c r="F524" s="264"/>
      <c r="G524" s="40"/>
      <c r="H524" s="800"/>
      <c r="I524" s="40"/>
      <c r="J524" s="586"/>
      <c r="K524" s="587"/>
    </row>
    <row r="525" spans="1:11" s="132" customFormat="1" x14ac:dyDescent="0.2">
      <c r="A525" s="131"/>
      <c r="B525" s="43"/>
      <c r="C525" s="252"/>
      <c r="D525" s="194"/>
      <c r="E525" s="10"/>
      <c r="F525" s="264"/>
      <c r="G525" s="40"/>
      <c r="H525" s="800"/>
      <c r="I525" s="40"/>
      <c r="J525" s="586"/>
      <c r="K525" s="587"/>
    </row>
    <row r="526" spans="1:11" s="132" customFormat="1" ht="22.5" x14ac:dyDescent="0.2">
      <c r="A526" s="131"/>
      <c r="B526" s="43"/>
      <c r="C526" s="252"/>
      <c r="D526" s="124" t="s">
        <v>115</v>
      </c>
      <c r="E526" s="10"/>
      <c r="F526" s="264"/>
      <c r="G526" s="40"/>
      <c r="H526" s="800"/>
      <c r="I526" s="40"/>
      <c r="J526" s="586"/>
      <c r="K526" s="587"/>
    </row>
    <row r="527" spans="1:11" s="132" customFormat="1" ht="22.5" x14ac:dyDescent="0.2">
      <c r="A527" s="131"/>
      <c r="B527" s="43"/>
      <c r="C527" s="252" t="s">
        <v>158</v>
      </c>
      <c r="D527" s="463" t="s">
        <v>569</v>
      </c>
      <c r="E527" s="10"/>
      <c r="F527" s="264"/>
      <c r="G527" s="40"/>
      <c r="H527" s="800"/>
      <c r="I527" s="40"/>
      <c r="J527" s="586"/>
      <c r="K527" s="587"/>
    </row>
    <row r="528" spans="1:11" s="132" customFormat="1" x14ac:dyDescent="0.2">
      <c r="A528" s="131"/>
      <c r="B528" s="43"/>
      <c r="C528" s="252" t="s">
        <v>158</v>
      </c>
      <c r="D528" s="463" t="s">
        <v>570</v>
      </c>
      <c r="E528" s="10"/>
      <c r="F528" s="264"/>
      <c r="G528" s="40"/>
      <c r="H528" s="800"/>
      <c r="I528" s="40"/>
      <c r="J528" s="586"/>
      <c r="K528" s="587"/>
    </row>
    <row r="529" spans="1:11" s="132" customFormat="1" ht="34.5" customHeight="1" x14ac:dyDescent="0.2">
      <c r="A529" s="131"/>
      <c r="B529" s="43"/>
      <c r="C529" s="252" t="s">
        <v>158</v>
      </c>
      <c r="D529" s="463" t="s">
        <v>571</v>
      </c>
      <c r="E529" s="10"/>
      <c r="F529" s="264"/>
      <c r="G529" s="40"/>
      <c r="H529" s="800"/>
      <c r="I529" s="40"/>
      <c r="J529" s="586"/>
      <c r="K529" s="587"/>
    </row>
    <row r="530" spans="1:11" s="132" customFormat="1" ht="24" customHeight="1" x14ac:dyDescent="0.2">
      <c r="A530" s="131"/>
      <c r="B530" s="43"/>
      <c r="C530" s="252"/>
      <c r="D530" s="463" t="s">
        <v>572</v>
      </c>
      <c r="E530" s="10"/>
      <c r="F530" s="264"/>
      <c r="G530" s="40"/>
      <c r="H530" s="800"/>
      <c r="I530" s="40"/>
      <c r="J530" s="586"/>
      <c r="K530" s="587"/>
    </row>
    <row r="531" spans="1:11" s="132" customFormat="1" x14ac:dyDescent="0.2">
      <c r="A531" s="131"/>
      <c r="B531" s="43"/>
      <c r="C531" s="252" t="s">
        <v>158</v>
      </c>
      <c r="D531" s="623" t="s">
        <v>573</v>
      </c>
      <c r="E531" s="10"/>
      <c r="F531" s="264"/>
      <c r="G531" s="40"/>
      <c r="H531" s="800"/>
      <c r="I531" s="40"/>
      <c r="J531" s="586"/>
      <c r="K531" s="587"/>
    </row>
    <row r="532" spans="1:11" s="132" customFormat="1" ht="22.5" x14ac:dyDescent="0.2">
      <c r="A532" s="131"/>
      <c r="B532" s="43"/>
      <c r="C532" s="252"/>
      <c r="D532" s="463" t="s">
        <v>117</v>
      </c>
      <c r="E532" s="10"/>
      <c r="F532" s="264"/>
      <c r="G532" s="40"/>
      <c r="H532" s="800"/>
      <c r="I532" s="40"/>
      <c r="J532" s="586"/>
      <c r="K532" s="587"/>
    </row>
    <row r="533" spans="1:11" s="132" customFormat="1" ht="33.75" x14ac:dyDescent="0.2">
      <c r="A533" s="131"/>
      <c r="B533" s="43"/>
      <c r="C533" s="252"/>
      <c r="D533" s="463" t="s">
        <v>49</v>
      </c>
      <c r="E533" s="10"/>
      <c r="F533" s="264"/>
      <c r="G533" s="40"/>
      <c r="H533" s="800"/>
      <c r="I533" s="40"/>
      <c r="J533" s="586"/>
      <c r="K533" s="587"/>
    </row>
    <row r="534" spans="1:11" s="132" customFormat="1" ht="22.5" x14ac:dyDescent="0.2">
      <c r="A534" s="131"/>
      <c r="B534" s="43"/>
      <c r="C534" s="252"/>
      <c r="D534" s="463" t="s">
        <v>574</v>
      </c>
      <c r="E534" s="10"/>
      <c r="F534" s="264"/>
      <c r="G534" s="40"/>
      <c r="H534" s="800"/>
      <c r="I534" s="40"/>
      <c r="J534" s="586"/>
      <c r="K534" s="587"/>
    </row>
    <row r="535" spans="1:11" s="132" customFormat="1" x14ac:dyDescent="0.2">
      <c r="A535" s="131"/>
      <c r="B535" s="43"/>
      <c r="C535" s="252" t="s">
        <v>158</v>
      </c>
      <c r="D535" s="623" t="s">
        <v>225</v>
      </c>
      <c r="E535" s="10"/>
      <c r="F535" s="264"/>
      <c r="G535" s="40"/>
      <c r="H535" s="800"/>
      <c r="I535" s="40"/>
      <c r="J535" s="586"/>
      <c r="K535" s="587"/>
    </row>
    <row r="536" spans="1:11" s="132" customFormat="1" ht="33.75" x14ac:dyDescent="0.2">
      <c r="A536" s="131"/>
      <c r="B536" s="43"/>
      <c r="C536" s="252"/>
      <c r="D536" s="463" t="s">
        <v>575</v>
      </c>
      <c r="E536" s="10"/>
      <c r="F536" s="264"/>
      <c r="G536" s="40"/>
      <c r="H536" s="800"/>
      <c r="I536" s="40"/>
      <c r="J536" s="586"/>
      <c r="K536" s="587"/>
    </row>
    <row r="537" spans="1:11" s="132" customFormat="1" x14ac:dyDescent="0.2">
      <c r="A537" s="131"/>
      <c r="B537" s="43"/>
      <c r="C537" s="252" t="s">
        <v>158</v>
      </c>
      <c r="D537" s="623" t="s">
        <v>576</v>
      </c>
      <c r="E537" s="10"/>
      <c r="F537" s="264"/>
      <c r="G537" s="40"/>
      <c r="H537" s="800"/>
      <c r="I537" s="40"/>
      <c r="J537" s="586"/>
      <c r="K537" s="587"/>
    </row>
    <row r="538" spans="1:11" s="132" customFormat="1" ht="22.5" x14ac:dyDescent="0.2">
      <c r="A538" s="131"/>
      <c r="B538" s="43"/>
      <c r="C538" s="252"/>
      <c r="D538" s="463" t="s">
        <v>164</v>
      </c>
      <c r="E538" s="10"/>
      <c r="F538" s="264"/>
      <c r="G538" s="40"/>
      <c r="H538" s="800"/>
      <c r="I538" s="40"/>
      <c r="J538" s="586"/>
      <c r="K538" s="587"/>
    </row>
    <row r="539" spans="1:11" s="132" customFormat="1" x14ac:dyDescent="0.2">
      <c r="A539" s="131"/>
      <c r="B539" s="43"/>
      <c r="C539" s="252"/>
      <c r="D539" s="463" t="s">
        <v>577</v>
      </c>
      <c r="E539" s="10"/>
      <c r="F539" s="264"/>
      <c r="G539" s="40"/>
      <c r="H539" s="800"/>
      <c r="I539" s="40"/>
      <c r="J539" s="586"/>
      <c r="K539" s="587"/>
    </row>
    <row r="540" spans="1:11" s="132" customFormat="1" ht="22.5" x14ac:dyDescent="0.2">
      <c r="A540" s="131"/>
      <c r="B540" s="43"/>
      <c r="C540" s="252"/>
      <c r="D540" s="463" t="s">
        <v>578</v>
      </c>
      <c r="E540" s="10"/>
      <c r="F540" s="264"/>
      <c r="G540" s="40"/>
      <c r="H540" s="800"/>
      <c r="I540" s="40"/>
      <c r="J540" s="586"/>
      <c r="K540" s="587"/>
    </row>
    <row r="541" spans="1:11" s="132" customFormat="1" ht="22.5" x14ac:dyDescent="0.2">
      <c r="A541" s="131"/>
      <c r="B541" s="43"/>
      <c r="C541" s="252" t="s">
        <v>158</v>
      </c>
      <c r="D541" s="463" t="s">
        <v>579</v>
      </c>
      <c r="E541" s="10"/>
      <c r="F541" s="264"/>
      <c r="G541" s="40"/>
      <c r="H541" s="800"/>
      <c r="I541" s="40"/>
      <c r="J541" s="586"/>
      <c r="K541" s="587"/>
    </row>
    <row r="542" spans="1:11" s="132" customFormat="1" x14ac:dyDescent="0.2">
      <c r="A542" s="131"/>
      <c r="B542" s="43"/>
      <c r="C542" s="252"/>
      <c r="D542" s="623" t="s">
        <v>167</v>
      </c>
      <c r="E542" s="10"/>
      <c r="F542" s="264"/>
      <c r="G542" s="40"/>
      <c r="H542" s="800"/>
      <c r="I542" s="40"/>
      <c r="J542" s="586"/>
      <c r="K542" s="587"/>
    </row>
    <row r="543" spans="1:11" s="132" customFormat="1" ht="22.5" x14ac:dyDescent="0.2">
      <c r="A543" s="131"/>
      <c r="B543" s="43"/>
      <c r="C543" s="252" t="s">
        <v>158</v>
      </c>
      <c r="D543" s="463" t="s">
        <v>103</v>
      </c>
      <c r="E543" s="10"/>
      <c r="F543" s="264"/>
      <c r="G543" s="40"/>
      <c r="H543" s="800"/>
      <c r="I543" s="40"/>
      <c r="J543" s="586"/>
      <c r="K543" s="587"/>
    </row>
    <row r="544" spans="1:11" s="132" customFormat="1" x14ac:dyDescent="0.2">
      <c r="A544" s="131"/>
      <c r="B544" s="43"/>
      <c r="C544" s="252" t="s">
        <v>158</v>
      </c>
      <c r="D544" s="623" t="s">
        <v>104</v>
      </c>
      <c r="E544" s="10"/>
      <c r="F544" s="264"/>
      <c r="G544" s="40"/>
      <c r="H544" s="800"/>
      <c r="I544" s="40"/>
      <c r="J544" s="586"/>
      <c r="K544" s="587"/>
    </row>
    <row r="545" spans="1:11" s="132" customFormat="1" ht="26.25" customHeight="1" x14ac:dyDescent="0.2">
      <c r="A545" s="131"/>
      <c r="B545" s="43"/>
      <c r="C545" s="252"/>
      <c r="D545" s="463" t="s">
        <v>105</v>
      </c>
      <c r="E545" s="10"/>
      <c r="F545" s="264"/>
      <c r="G545" s="40"/>
      <c r="H545" s="800"/>
      <c r="I545" s="40"/>
      <c r="J545" s="586"/>
      <c r="K545" s="587"/>
    </row>
    <row r="546" spans="1:11" s="132" customFormat="1" ht="33.75" x14ac:dyDescent="0.2">
      <c r="A546" s="131"/>
      <c r="B546" s="43"/>
      <c r="C546" s="252" t="s">
        <v>158</v>
      </c>
      <c r="D546" s="463" t="s">
        <v>580</v>
      </c>
      <c r="E546" s="10"/>
      <c r="F546" s="264"/>
      <c r="G546" s="40"/>
      <c r="H546" s="800"/>
      <c r="I546" s="40"/>
      <c r="J546" s="586"/>
      <c r="K546" s="587"/>
    </row>
    <row r="547" spans="1:11" s="132" customFormat="1" ht="33.75" x14ac:dyDescent="0.2">
      <c r="A547" s="131"/>
      <c r="B547" s="43"/>
      <c r="C547" s="252" t="s">
        <v>158</v>
      </c>
      <c r="D547" s="463" t="s">
        <v>226</v>
      </c>
      <c r="E547" s="10"/>
      <c r="F547" s="264"/>
      <c r="G547" s="40"/>
      <c r="H547" s="800"/>
      <c r="I547" s="40"/>
      <c r="J547" s="586"/>
      <c r="K547" s="587"/>
    </row>
    <row r="548" spans="1:11" s="132" customFormat="1" x14ac:dyDescent="0.2">
      <c r="A548" s="131"/>
      <c r="B548" s="43"/>
      <c r="C548" s="252"/>
      <c r="D548" s="623" t="s">
        <v>581</v>
      </c>
      <c r="E548" s="10"/>
      <c r="F548" s="264"/>
      <c r="G548" s="40"/>
      <c r="H548" s="800"/>
      <c r="I548" s="40"/>
      <c r="J548" s="586"/>
      <c r="K548" s="587"/>
    </row>
    <row r="549" spans="1:11" s="132" customFormat="1" ht="33.75" x14ac:dyDescent="0.2">
      <c r="A549" s="131"/>
      <c r="B549" s="43"/>
      <c r="C549" s="252" t="s">
        <v>158</v>
      </c>
      <c r="D549" s="463" t="s">
        <v>582</v>
      </c>
      <c r="E549" s="10"/>
      <c r="F549" s="264"/>
      <c r="G549" s="40"/>
      <c r="H549" s="800"/>
      <c r="I549" s="40"/>
      <c r="J549" s="586"/>
      <c r="K549" s="587"/>
    </row>
    <row r="550" spans="1:11" s="132" customFormat="1" ht="45" x14ac:dyDescent="0.2">
      <c r="A550" s="131"/>
      <c r="B550" s="43"/>
      <c r="C550" s="252" t="s">
        <v>158</v>
      </c>
      <c r="D550" s="356" t="s">
        <v>41</v>
      </c>
      <c r="E550" s="10"/>
      <c r="F550" s="264"/>
      <c r="G550" s="40"/>
      <c r="H550" s="800"/>
      <c r="I550" s="40"/>
      <c r="J550" s="586"/>
      <c r="K550" s="587"/>
    </row>
    <row r="551" spans="1:11" s="20" customFormat="1" x14ac:dyDescent="0.2">
      <c r="A551" s="131"/>
      <c r="B551" s="43"/>
      <c r="C551" s="252"/>
      <c r="D551" s="463"/>
      <c r="E551" s="10"/>
      <c r="F551" s="264"/>
      <c r="G551" s="45"/>
      <c r="H551" s="800"/>
      <c r="I551" s="45"/>
      <c r="J551" s="337"/>
      <c r="K551" s="291"/>
    </row>
    <row r="552" spans="1:11" s="132" customFormat="1" ht="22.5" x14ac:dyDescent="0.2">
      <c r="A552" s="131" t="s">
        <v>209</v>
      </c>
      <c r="B552" s="624" t="s">
        <v>206</v>
      </c>
      <c r="C552" s="625" t="s">
        <v>203</v>
      </c>
      <c r="D552" s="356" t="s">
        <v>772</v>
      </c>
      <c r="E552" s="626">
        <v>1</v>
      </c>
      <c r="F552" s="468" t="s">
        <v>66</v>
      </c>
      <c r="G552" s="780"/>
      <c r="H552" s="780"/>
      <c r="I552" s="791">
        <f>IF(ISBLANK(E552),"",G552+H552)</f>
        <v>0</v>
      </c>
      <c r="J552" s="792">
        <f>IF(ISBLANK(E552),"",E552*I552)</f>
        <v>0</v>
      </c>
      <c r="K552" s="629"/>
    </row>
    <row r="553" spans="1:11" s="132" customFormat="1" x14ac:dyDescent="0.2">
      <c r="A553" s="630"/>
      <c r="B553" s="358"/>
      <c r="C553" s="359"/>
      <c r="D553" s="471" t="s">
        <v>583</v>
      </c>
      <c r="E553" s="631"/>
      <c r="F553" s="632"/>
      <c r="G553" s="627"/>
      <c r="H553" s="627"/>
      <c r="I553" s="627"/>
      <c r="J553" s="628"/>
      <c r="K553" s="629"/>
    </row>
    <row r="554" spans="1:11" s="132" customFormat="1" x14ac:dyDescent="0.2">
      <c r="A554" s="630"/>
      <c r="B554" s="358"/>
      <c r="C554" s="359"/>
      <c r="D554" s="463" t="s">
        <v>584</v>
      </c>
      <c r="E554" s="631"/>
      <c r="F554" s="632"/>
      <c r="G554" s="627"/>
      <c r="H554" s="627"/>
      <c r="I554" s="627"/>
      <c r="J554" s="628"/>
      <c r="K554" s="629"/>
    </row>
    <row r="555" spans="1:11" s="132" customFormat="1" x14ac:dyDescent="0.2">
      <c r="A555" s="630"/>
      <c r="B555" s="358"/>
      <c r="C555" s="359"/>
      <c r="D555" s="463" t="s">
        <v>585</v>
      </c>
      <c r="E555" s="631"/>
      <c r="F555" s="632"/>
      <c r="G555" s="627"/>
      <c r="H555" s="627"/>
      <c r="I555" s="627"/>
      <c r="J555" s="628"/>
      <c r="K555" s="629"/>
    </row>
    <row r="556" spans="1:11" s="132" customFormat="1" ht="14.25" customHeight="1" x14ac:dyDescent="0.2">
      <c r="A556" s="633"/>
      <c r="B556" s="634"/>
      <c r="C556" s="373"/>
      <c r="D556" s="463" t="s">
        <v>773</v>
      </c>
      <c r="E556" s="626"/>
      <c r="F556" s="468"/>
      <c r="G556" s="635"/>
      <c r="H556" s="804"/>
      <c r="I556" s="635"/>
      <c r="J556" s="636"/>
      <c r="K556" s="629"/>
    </row>
    <row r="557" spans="1:11" s="132" customFormat="1" ht="14.25" customHeight="1" x14ac:dyDescent="0.2">
      <c r="A557" s="633"/>
      <c r="B557" s="634"/>
      <c r="C557" s="373"/>
      <c r="D557" s="463" t="s">
        <v>593</v>
      </c>
      <c r="E557" s="626"/>
      <c r="F557" s="468"/>
      <c r="G557" s="635"/>
      <c r="H557" s="804"/>
      <c r="I557" s="635"/>
      <c r="J557" s="636"/>
      <c r="K557" s="629"/>
    </row>
    <row r="558" spans="1:11" s="132" customFormat="1" x14ac:dyDescent="0.2">
      <c r="A558" s="630"/>
      <c r="B558" s="358"/>
      <c r="C558" s="359"/>
      <c r="D558" s="463" t="s">
        <v>586</v>
      </c>
      <c r="E558" s="631"/>
      <c r="F558" s="632"/>
      <c r="G558" s="627"/>
      <c r="H558" s="627"/>
      <c r="I558" s="627"/>
      <c r="J558" s="628"/>
      <c r="K558" s="629"/>
    </row>
    <row r="559" spans="1:11" s="132" customFormat="1" ht="12" customHeight="1" x14ac:dyDescent="0.2">
      <c r="A559" s="630"/>
      <c r="B559" s="358"/>
      <c r="C559" s="359"/>
      <c r="D559" s="463" t="s">
        <v>587</v>
      </c>
      <c r="E559" s="631"/>
      <c r="F559" s="632"/>
      <c r="G559" s="627"/>
      <c r="H559" s="627"/>
      <c r="I559" s="627"/>
      <c r="J559" s="628"/>
      <c r="K559" s="629"/>
    </row>
    <row r="560" spans="1:11" s="132" customFormat="1" ht="12.75" customHeight="1" x14ac:dyDescent="0.2">
      <c r="A560" s="630"/>
      <c r="B560" s="358"/>
      <c r="C560" s="359"/>
      <c r="D560" s="463" t="s">
        <v>320</v>
      </c>
      <c r="E560" s="631"/>
      <c r="F560" s="632"/>
      <c r="G560" s="627"/>
      <c r="H560" s="627"/>
      <c r="I560" s="627"/>
      <c r="J560" s="628"/>
      <c r="K560" s="629"/>
    </row>
    <row r="561" spans="1:18" s="638" customFormat="1" x14ac:dyDescent="0.2">
      <c r="A561" s="630"/>
      <c r="B561" s="358"/>
      <c r="C561" s="359"/>
      <c r="D561" s="463" t="s">
        <v>588</v>
      </c>
      <c r="E561" s="631"/>
      <c r="F561" s="632"/>
      <c r="G561" s="627"/>
      <c r="H561" s="627"/>
      <c r="I561" s="627"/>
      <c r="J561" s="628"/>
      <c r="K561" s="637"/>
    </row>
    <row r="562" spans="1:18" s="132" customFormat="1" x14ac:dyDescent="0.2">
      <c r="A562" s="630"/>
      <c r="B562" s="358"/>
      <c r="C562" s="359"/>
      <c r="D562" s="463" t="s">
        <v>474</v>
      </c>
      <c r="E562" s="631"/>
      <c r="F562" s="632"/>
      <c r="G562" s="627"/>
      <c r="H562" s="627"/>
      <c r="I562" s="627"/>
      <c r="J562" s="628"/>
      <c r="K562" s="629"/>
    </row>
    <row r="563" spans="1:18" s="132" customFormat="1" x14ac:dyDescent="0.2">
      <c r="A563" s="630"/>
      <c r="B563" s="358"/>
      <c r="C563" s="359"/>
      <c r="D563" s="463" t="s">
        <v>589</v>
      </c>
      <c r="E563" s="631"/>
      <c r="F563" s="632"/>
      <c r="G563" s="627"/>
      <c r="H563" s="627"/>
      <c r="I563" s="627"/>
      <c r="J563" s="628"/>
      <c r="K563" s="629"/>
    </row>
    <row r="564" spans="1:18" s="132" customFormat="1" x14ac:dyDescent="0.2">
      <c r="A564" s="630"/>
      <c r="B564" s="358"/>
      <c r="C564" s="359"/>
      <c r="D564" s="463" t="s">
        <v>594</v>
      </c>
      <c r="E564" s="631"/>
      <c r="F564" s="632"/>
      <c r="G564" s="627"/>
      <c r="H564" s="627"/>
      <c r="I564" s="627"/>
      <c r="J564" s="628"/>
      <c r="K564" s="629"/>
    </row>
    <row r="565" spans="1:18" s="132" customFormat="1" x14ac:dyDescent="0.2">
      <c r="A565" s="630"/>
      <c r="B565" s="358"/>
      <c r="C565" s="359"/>
      <c r="D565" s="463" t="s">
        <v>590</v>
      </c>
      <c r="E565" s="631"/>
      <c r="F565" s="632"/>
      <c r="G565" s="627"/>
      <c r="H565" s="627"/>
      <c r="I565" s="627"/>
      <c r="J565" s="628"/>
      <c r="K565" s="629"/>
    </row>
    <row r="566" spans="1:18" s="132" customFormat="1" ht="12" customHeight="1" x14ac:dyDescent="0.2">
      <c r="A566" s="630"/>
      <c r="B566" s="358"/>
      <c r="C566" s="359"/>
      <c r="D566" s="463" t="s">
        <v>591</v>
      </c>
      <c r="E566" s="631"/>
      <c r="F566" s="632"/>
      <c r="G566" s="627"/>
      <c r="H566" s="627"/>
      <c r="I566" s="627"/>
      <c r="J566" s="628"/>
      <c r="K566" s="629"/>
    </row>
    <row r="567" spans="1:18" s="132" customFormat="1" ht="12" customHeight="1" x14ac:dyDescent="0.2">
      <c r="A567" s="630"/>
      <c r="B567" s="358"/>
      <c r="C567" s="359"/>
      <c r="D567" s="463" t="s">
        <v>595</v>
      </c>
      <c r="E567" s="631"/>
      <c r="F567" s="632"/>
      <c r="G567" s="627"/>
      <c r="H567" s="627"/>
      <c r="I567" s="627"/>
      <c r="J567" s="628"/>
      <c r="K567" s="629"/>
    </row>
    <row r="568" spans="1:18" s="132" customFormat="1" x14ac:dyDescent="0.2">
      <c r="A568" s="630"/>
      <c r="B568" s="358"/>
      <c r="C568" s="359"/>
      <c r="D568" s="463" t="s">
        <v>592</v>
      </c>
      <c r="E568" s="631"/>
      <c r="F568" s="632"/>
      <c r="G568" s="627"/>
      <c r="H568" s="627"/>
      <c r="I568" s="627"/>
      <c r="J568" s="628"/>
      <c r="K568" s="629"/>
    </row>
    <row r="569" spans="1:18" s="20" customFormat="1" x14ac:dyDescent="0.2">
      <c r="A569" s="131"/>
      <c r="B569" s="43"/>
      <c r="C569" s="252"/>
      <c r="D569" s="463"/>
      <c r="E569" s="10"/>
      <c r="F569" s="264"/>
      <c r="G569" s="45"/>
      <c r="H569" s="800"/>
      <c r="I569" s="45"/>
      <c r="J569" s="337"/>
      <c r="K569" s="291"/>
    </row>
    <row r="570" spans="1:18" s="132" customFormat="1" ht="12" thickBot="1" x14ac:dyDescent="0.25">
      <c r="A570" s="113"/>
      <c r="B570" s="154"/>
      <c r="C570" s="115"/>
      <c r="D570" s="15"/>
      <c r="E570" s="10"/>
      <c r="F570" s="23"/>
      <c r="G570" s="40"/>
      <c r="H570" s="258"/>
      <c r="I570" s="284"/>
      <c r="J570" s="285"/>
      <c r="R570" s="20"/>
    </row>
    <row r="571" spans="1:18" s="20" customFormat="1" ht="12" thickBot="1" x14ac:dyDescent="0.25">
      <c r="A571" s="130" t="s">
        <v>209</v>
      </c>
      <c r="B571" s="289" t="s">
        <v>206</v>
      </c>
      <c r="C571" s="290" t="s">
        <v>494</v>
      </c>
      <c r="D571" s="107" t="s">
        <v>481</v>
      </c>
      <c r="E571" s="598"/>
      <c r="F571" s="114"/>
      <c r="G571" s="162"/>
      <c r="H571" s="598"/>
      <c r="I571" s="162"/>
      <c r="J571" s="428">
        <f>SUM(J552:J569)</f>
        <v>0</v>
      </c>
      <c r="K571" s="291"/>
    </row>
    <row r="572" spans="1:18" s="132" customFormat="1" ht="11.25" x14ac:dyDescent="0.2">
      <c r="A572" s="113"/>
      <c r="B572" s="154"/>
      <c r="C572" s="115"/>
      <c r="D572" s="15"/>
      <c r="E572" s="10"/>
      <c r="F572" s="23"/>
      <c r="G572" s="40"/>
      <c r="H572" s="258"/>
      <c r="I572" s="284"/>
      <c r="J572" s="285"/>
      <c r="R572" s="20"/>
    </row>
    <row r="573" spans="1:18" x14ac:dyDescent="0.2">
      <c r="A573" s="97" t="s">
        <v>209</v>
      </c>
      <c r="B573" s="98" t="s">
        <v>208</v>
      </c>
      <c r="C573" s="236" t="s">
        <v>665</v>
      </c>
      <c r="D573" s="100" t="s">
        <v>297</v>
      </c>
      <c r="E573" s="442"/>
      <c r="F573" s="111"/>
      <c r="G573" s="161"/>
      <c r="H573" s="309"/>
      <c r="I573" s="282"/>
      <c r="J573" s="443"/>
    </row>
    <row r="574" spans="1:18" x14ac:dyDescent="0.2">
      <c r="A574" s="46"/>
      <c r="B574" s="47"/>
      <c r="C574" s="58"/>
      <c r="D574" s="116"/>
      <c r="E574" s="444"/>
      <c r="F574" s="63"/>
      <c r="H574" s="305"/>
      <c r="J574" s="445"/>
    </row>
    <row r="575" spans="1:18" ht="22.5" x14ac:dyDescent="0.2">
      <c r="A575" s="131"/>
      <c r="B575" s="446"/>
      <c r="C575" s="83"/>
      <c r="D575" s="24" t="s">
        <v>298</v>
      </c>
      <c r="E575" s="4"/>
      <c r="F575" s="23"/>
      <c r="H575" s="258"/>
      <c r="J575" s="445"/>
    </row>
    <row r="577" spans="1:10" x14ac:dyDescent="0.2">
      <c r="A577" s="131"/>
      <c r="B577" s="104"/>
      <c r="C577" s="83"/>
      <c r="D577" s="24"/>
      <c r="E577" s="4"/>
      <c r="F577" s="23"/>
      <c r="H577" s="258"/>
      <c r="J577" s="445"/>
    </row>
    <row r="578" spans="1:10" ht="67.5" x14ac:dyDescent="0.2">
      <c r="A578" s="131"/>
      <c r="B578" s="104"/>
      <c r="C578" s="83"/>
      <c r="D578" s="124" t="s">
        <v>299</v>
      </c>
      <c r="E578" s="4"/>
      <c r="F578" s="23"/>
      <c r="H578" s="258"/>
      <c r="I578" s="283"/>
      <c r="J578" s="445"/>
    </row>
    <row r="579" spans="1:10" ht="22.5" x14ac:dyDescent="0.2">
      <c r="A579" s="131"/>
      <c r="B579" s="104"/>
      <c r="C579" s="83"/>
      <c r="D579" s="194" t="s">
        <v>300</v>
      </c>
      <c r="E579" s="4"/>
      <c r="F579" s="23"/>
      <c r="H579" s="258"/>
      <c r="I579" s="283"/>
      <c r="J579" s="445"/>
    </row>
    <row r="580" spans="1:10" ht="45" x14ac:dyDescent="0.2">
      <c r="A580" s="131"/>
      <c r="B580" s="104"/>
      <c r="C580" s="83"/>
      <c r="D580" s="15" t="s">
        <v>705</v>
      </c>
      <c r="E580" s="4"/>
      <c r="F580" s="23"/>
      <c r="H580" s="258"/>
      <c r="J580" s="445"/>
    </row>
    <row r="581" spans="1:10" x14ac:dyDescent="0.2">
      <c r="A581" s="131"/>
      <c r="B581" s="104"/>
      <c r="C581" s="83"/>
      <c r="D581" s="356" t="s">
        <v>706</v>
      </c>
      <c r="E581" s="4"/>
      <c r="F581" s="23"/>
      <c r="H581" s="258"/>
      <c r="J581" s="445"/>
    </row>
    <row r="582" spans="1:10" x14ac:dyDescent="0.2">
      <c r="A582" s="131"/>
      <c r="B582" s="104"/>
      <c r="C582" s="83"/>
      <c r="D582" s="356" t="s">
        <v>707</v>
      </c>
      <c r="E582" s="4"/>
      <c r="F582" s="23"/>
      <c r="H582" s="258"/>
      <c r="J582" s="445"/>
    </row>
    <row r="583" spans="1:10" x14ac:dyDescent="0.2">
      <c r="A583" s="131"/>
      <c r="B583" s="104"/>
      <c r="C583" s="83"/>
      <c r="D583" s="356" t="s">
        <v>708</v>
      </c>
      <c r="E583" s="4"/>
      <c r="F583" s="23"/>
      <c r="H583" s="258"/>
      <c r="J583" s="445"/>
    </row>
    <row r="584" spans="1:10" ht="22.5" x14ac:dyDescent="0.2">
      <c r="A584" s="131"/>
      <c r="B584" s="104"/>
      <c r="C584" s="83"/>
      <c r="D584" s="15" t="s">
        <v>240</v>
      </c>
      <c r="E584" s="4"/>
      <c r="F584" s="23"/>
      <c r="H584" s="258"/>
      <c r="J584" s="445"/>
    </row>
    <row r="585" spans="1:10" x14ac:dyDescent="0.2">
      <c r="A585" s="42"/>
      <c r="B585" s="43"/>
      <c r="C585" s="17"/>
      <c r="D585" s="339" t="s">
        <v>301</v>
      </c>
      <c r="E585" s="447"/>
      <c r="F585" s="340"/>
      <c r="H585" s="258"/>
      <c r="J585" s="445"/>
    </row>
    <row r="586" spans="1:10" x14ac:dyDescent="0.2">
      <c r="A586" s="131"/>
      <c r="B586" s="104"/>
      <c r="C586" s="83"/>
      <c r="D586" s="15"/>
      <c r="E586" s="4"/>
      <c r="F586" s="23"/>
      <c r="H586" s="258"/>
      <c r="J586" s="445"/>
    </row>
    <row r="587" spans="1:10" x14ac:dyDescent="0.2">
      <c r="A587" s="448"/>
      <c r="B587" s="449"/>
      <c r="C587" s="267"/>
      <c r="D587" s="124" t="s">
        <v>62</v>
      </c>
      <c r="E587" s="10"/>
      <c r="F587" s="264"/>
      <c r="G587" s="450"/>
      <c r="H587" s="361"/>
      <c r="I587" s="450"/>
      <c r="J587" s="445"/>
    </row>
    <row r="588" spans="1:10" ht="22.5" x14ac:dyDescent="0.2">
      <c r="A588" s="131"/>
      <c r="B588" s="104"/>
      <c r="C588" s="83"/>
      <c r="D588" s="15" t="s">
        <v>241</v>
      </c>
      <c r="E588" s="4"/>
      <c r="F588" s="23"/>
      <c r="H588" s="258"/>
      <c r="J588" s="445"/>
    </row>
    <row r="589" spans="1:10" x14ac:dyDescent="0.2">
      <c r="A589" s="131"/>
      <c r="B589" s="104"/>
      <c r="C589" s="83"/>
      <c r="D589" s="15" t="s">
        <v>63</v>
      </c>
      <c r="E589" s="4"/>
      <c r="F589" s="23"/>
      <c r="H589" s="258"/>
      <c r="J589" s="445"/>
    </row>
    <row r="590" spans="1:10" x14ac:dyDescent="0.2">
      <c r="A590" s="131"/>
      <c r="B590" s="104"/>
      <c r="C590" s="83"/>
      <c r="D590" s="15" t="s">
        <v>64</v>
      </c>
      <c r="E590" s="4"/>
      <c r="F590" s="23"/>
      <c r="H590" s="258"/>
      <c r="J590" s="445"/>
    </row>
    <row r="591" spans="1:10" ht="22.5" x14ac:dyDescent="0.2">
      <c r="A591" s="131"/>
      <c r="B591" s="104"/>
      <c r="C591" s="83"/>
      <c r="D591" s="15" t="s">
        <v>242</v>
      </c>
      <c r="E591" s="4"/>
      <c r="F591" s="23"/>
      <c r="H591" s="258"/>
      <c r="J591" s="445"/>
    </row>
    <row r="592" spans="1:10" x14ac:dyDescent="0.2">
      <c r="A592" s="131"/>
      <c r="B592" s="104"/>
      <c r="C592" s="83"/>
      <c r="D592" s="15" t="s">
        <v>302</v>
      </c>
      <c r="E592" s="4"/>
      <c r="F592" s="23"/>
      <c r="H592" s="258"/>
      <c r="J592" s="451"/>
    </row>
    <row r="593" spans="1:10" x14ac:dyDescent="0.2">
      <c r="A593" s="131"/>
      <c r="B593" s="104"/>
      <c r="C593" s="83"/>
      <c r="D593" s="15" t="s">
        <v>0</v>
      </c>
      <c r="E593" s="4"/>
      <c r="F593" s="23"/>
      <c r="H593" s="258"/>
      <c r="J593" s="445"/>
    </row>
    <row r="594" spans="1:10" x14ac:dyDescent="0.2">
      <c r="A594" s="131"/>
      <c r="B594" s="104"/>
      <c r="C594" s="83"/>
      <c r="D594" s="15" t="s">
        <v>1</v>
      </c>
      <c r="E594" s="4"/>
      <c r="F594" s="23"/>
      <c r="H594" s="258"/>
      <c r="J594" s="445"/>
    </row>
    <row r="595" spans="1:10" x14ac:dyDescent="0.2">
      <c r="A595" s="131"/>
      <c r="B595" s="104"/>
      <c r="C595" s="83"/>
      <c r="D595" s="15" t="s">
        <v>2</v>
      </c>
      <c r="E595" s="4"/>
      <c r="F595" s="23"/>
      <c r="H595" s="258"/>
      <c r="J595" s="445"/>
    </row>
    <row r="596" spans="1:10" x14ac:dyDescent="0.2">
      <c r="A596" s="131"/>
      <c r="B596" s="104"/>
      <c r="C596" s="83"/>
      <c r="D596" s="15" t="s">
        <v>3</v>
      </c>
      <c r="E596" s="4"/>
      <c r="F596" s="23"/>
      <c r="H596" s="258"/>
      <c r="J596" s="445"/>
    </row>
    <row r="597" spans="1:10" x14ac:dyDescent="0.2">
      <c r="A597" s="131"/>
      <c r="B597" s="104"/>
      <c r="C597" s="83"/>
      <c r="D597" s="15" t="s">
        <v>4</v>
      </c>
      <c r="E597" s="4"/>
      <c r="F597" s="23"/>
      <c r="H597" s="258"/>
      <c r="J597" s="445"/>
    </row>
    <row r="598" spans="1:10" x14ac:dyDescent="0.2">
      <c r="A598" s="131"/>
      <c r="B598" s="104"/>
      <c r="C598" s="83"/>
      <c r="D598" s="15" t="s">
        <v>303</v>
      </c>
      <c r="E598" s="4"/>
      <c r="F598" s="23"/>
      <c r="H598" s="258"/>
      <c r="J598" s="445"/>
    </row>
    <row r="599" spans="1:10" x14ac:dyDescent="0.2">
      <c r="A599" s="131"/>
      <c r="B599" s="104"/>
      <c r="C599" s="83"/>
      <c r="D599" s="15"/>
      <c r="E599" s="4"/>
      <c r="F599" s="23"/>
      <c r="H599" s="258"/>
      <c r="J599" s="445"/>
    </row>
    <row r="600" spans="1:10" x14ac:dyDescent="0.2">
      <c r="A600" s="131"/>
      <c r="B600" s="104"/>
      <c r="C600" s="83"/>
      <c r="D600" s="15" t="s">
        <v>304</v>
      </c>
      <c r="E600" s="4"/>
      <c r="F600" s="23"/>
      <c r="H600" s="258"/>
      <c r="J600" s="445"/>
    </row>
    <row r="601" spans="1:10" x14ac:dyDescent="0.2">
      <c r="A601" s="131"/>
      <c r="B601" s="104"/>
      <c r="C601" s="83"/>
      <c r="D601" s="356" t="s">
        <v>709</v>
      </c>
      <c r="E601" s="4"/>
      <c r="F601" s="23"/>
      <c r="H601" s="258"/>
      <c r="J601" s="445"/>
    </row>
    <row r="602" spans="1:10" x14ac:dyDescent="0.2">
      <c r="A602" s="131"/>
      <c r="B602" s="104"/>
      <c r="C602" s="83"/>
      <c r="D602" s="463" t="s">
        <v>305</v>
      </c>
      <c r="E602" s="4"/>
      <c r="F602" s="23"/>
      <c r="H602" s="258"/>
      <c r="J602" s="445"/>
    </row>
    <row r="603" spans="1:10" x14ac:dyDescent="0.2">
      <c r="A603" s="131"/>
      <c r="B603" s="104"/>
      <c r="C603" s="83"/>
      <c r="D603" s="463" t="s">
        <v>552</v>
      </c>
      <c r="E603" s="4"/>
      <c r="F603" s="23"/>
      <c r="H603" s="258"/>
      <c r="J603" s="445"/>
    </row>
    <row r="604" spans="1:10" x14ac:dyDescent="0.2">
      <c r="A604" s="131"/>
      <c r="B604" s="104"/>
      <c r="C604" s="83"/>
      <c r="D604" s="463" t="s">
        <v>553</v>
      </c>
      <c r="E604" s="4"/>
      <c r="F604" s="23"/>
      <c r="H604" s="258"/>
      <c r="J604" s="445"/>
    </row>
    <row r="605" spans="1:10" x14ac:dyDescent="0.2">
      <c r="A605" s="131"/>
      <c r="B605" s="104"/>
      <c r="C605" s="83"/>
      <c r="D605" s="463" t="s">
        <v>306</v>
      </c>
      <c r="E605" s="4"/>
      <c r="F605" s="23"/>
      <c r="H605" s="258"/>
      <c r="J605" s="445"/>
    </row>
    <row r="606" spans="1:10" x14ac:dyDescent="0.2">
      <c r="A606" s="131"/>
      <c r="B606" s="104"/>
      <c r="C606" s="83"/>
      <c r="D606" s="463" t="s">
        <v>710</v>
      </c>
      <c r="E606" s="4"/>
      <c r="F606" s="23"/>
      <c r="H606" s="258"/>
      <c r="J606" s="445"/>
    </row>
    <row r="607" spans="1:10" x14ac:dyDescent="0.2">
      <c r="A607" s="131"/>
      <c r="B607" s="104"/>
      <c r="C607" s="83"/>
      <c r="D607" s="463" t="s">
        <v>555</v>
      </c>
      <c r="E607" s="4"/>
      <c r="F607" s="23"/>
      <c r="H607" s="258"/>
      <c r="J607" s="445"/>
    </row>
    <row r="608" spans="1:10" x14ac:dyDescent="0.2">
      <c r="A608" s="131"/>
      <c r="B608" s="104"/>
      <c r="C608" s="83"/>
      <c r="D608" s="355"/>
      <c r="E608" s="4"/>
      <c r="F608" s="23"/>
      <c r="H608" s="258"/>
      <c r="J608" s="445"/>
    </row>
    <row r="609" spans="1:10" x14ac:dyDescent="0.2">
      <c r="A609" s="131"/>
      <c r="B609" s="104"/>
      <c r="C609" s="83"/>
      <c r="D609" s="356" t="s">
        <v>307</v>
      </c>
      <c r="E609" s="4"/>
      <c r="F609" s="23"/>
      <c r="H609" s="258"/>
      <c r="J609" s="445"/>
    </row>
    <row r="610" spans="1:10" x14ac:dyDescent="0.2">
      <c r="A610" s="131"/>
      <c r="B610" s="104"/>
      <c r="C610" s="83"/>
      <c r="D610" s="355" t="s">
        <v>274</v>
      </c>
      <c r="E610" s="4"/>
      <c r="F610" s="23"/>
      <c r="H610" s="258"/>
      <c r="J610" s="445"/>
    </row>
    <row r="611" spans="1:10" x14ac:dyDescent="0.2">
      <c r="A611" s="131"/>
      <c r="B611" s="104"/>
      <c r="C611" s="83"/>
      <c r="D611" s="355"/>
      <c r="E611" s="4"/>
      <c r="F611" s="23"/>
      <c r="H611" s="258"/>
      <c r="J611" s="445"/>
    </row>
    <row r="612" spans="1:10" ht="22.5" x14ac:dyDescent="0.2">
      <c r="A612" s="131"/>
      <c r="B612" s="104"/>
      <c r="C612" s="83"/>
      <c r="D612" s="24" t="s">
        <v>115</v>
      </c>
      <c r="E612" s="4"/>
      <c r="F612" s="23"/>
      <c r="G612" s="40"/>
      <c r="H612" s="258"/>
      <c r="I612" s="283"/>
      <c r="J612" s="452"/>
    </row>
    <row r="613" spans="1:10" x14ac:dyDescent="0.2">
      <c r="A613" s="131"/>
      <c r="B613" s="104"/>
      <c r="C613" s="83" t="s">
        <v>158</v>
      </c>
      <c r="D613" s="15" t="s">
        <v>308</v>
      </c>
      <c r="E613" s="4"/>
      <c r="F613" s="23"/>
      <c r="G613" s="40"/>
      <c r="H613" s="258"/>
      <c r="I613" s="283"/>
      <c r="J613" s="452"/>
    </row>
    <row r="614" spans="1:10" x14ac:dyDescent="0.2">
      <c r="A614" s="131"/>
      <c r="B614" s="104"/>
      <c r="C614" s="83" t="s">
        <v>158</v>
      </c>
      <c r="D614" s="15" t="s">
        <v>309</v>
      </c>
      <c r="E614" s="4"/>
      <c r="F614" s="23"/>
      <c r="G614" s="40"/>
      <c r="H614" s="258"/>
      <c r="I614" s="283"/>
      <c r="J614" s="452"/>
    </row>
    <row r="615" spans="1:10" ht="22.5" x14ac:dyDescent="0.2">
      <c r="A615" s="131"/>
      <c r="B615" s="104"/>
      <c r="C615" s="83" t="s">
        <v>158</v>
      </c>
      <c r="D615" s="15" t="s">
        <v>343</v>
      </c>
      <c r="E615" s="4"/>
      <c r="F615" s="23"/>
      <c r="G615" s="40"/>
      <c r="H615" s="258"/>
      <c r="I615" s="283"/>
      <c r="J615" s="452"/>
    </row>
    <row r="616" spans="1:10" x14ac:dyDescent="0.2">
      <c r="A616" s="131"/>
      <c r="B616" s="104"/>
      <c r="C616" s="83" t="s">
        <v>158</v>
      </c>
      <c r="D616" s="15" t="s">
        <v>194</v>
      </c>
      <c r="E616" s="4"/>
      <c r="F616" s="23"/>
      <c r="G616" s="40"/>
      <c r="H616" s="258"/>
      <c r="I616" s="283"/>
      <c r="J616" s="452"/>
    </row>
    <row r="617" spans="1:10" ht="22.5" x14ac:dyDescent="0.2">
      <c r="A617" s="131"/>
      <c r="B617" s="104"/>
      <c r="C617" s="83"/>
      <c r="D617" s="15" t="s">
        <v>117</v>
      </c>
      <c r="E617" s="4"/>
      <c r="F617" s="23"/>
      <c r="G617" s="40"/>
      <c r="H617" s="258"/>
      <c r="I617" s="283"/>
      <c r="J617" s="452"/>
    </row>
    <row r="618" spans="1:10" ht="33.75" x14ac:dyDescent="0.2">
      <c r="A618" s="131"/>
      <c r="B618" s="104"/>
      <c r="C618" s="83"/>
      <c r="D618" s="15" t="s">
        <v>49</v>
      </c>
      <c r="E618" s="4"/>
      <c r="F618" s="23"/>
      <c r="G618" s="40"/>
      <c r="H618" s="258"/>
      <c r="I618" s="283"/>
      <c r="J618" s="452"/>
    </row>
    <row r="619" spans="1:10" ht="22.5" x14ac:dyDescent="0.2">
      <c r="A619" s="131"/>
      <c r="B619" s="104"/>
      <c r="C619" s="83"/>
      <c r="D619" s="15" t="s">
        <v>310</v>
      </c>
      <c r="E619" s="4"/>
      <c r="F619" s="23"/>
      <c r="G619" s="40"/>
      <c r="H619" s="258"/>
      <c r="I619" s="283"/>
      <c r="J619" s="452"/>
    </row>
    <row r="620" spans="1:10" x14ac:dyDescent="0.2">
      <c r="A620" s="131"/>
      <c r="B620" s="104"/>
      <c r="C620" s="83" t="s">
        <v>158</v>
      </c>
      <c r="D620" s="15" t="s">
        <v>225</v>
      </c>
      <c r="E620" s="4"/>
      <c r="F620" s="23"/>
      <c r="G620" s="40"/>
      <c r="H620" s="258"/>
      <c r="I620" s="283"/>
      <c r="J620" s="452"/>
    </row>
    <row r="621" spans="1:10" ht="22.5" x14ac:dyDescent="0.2">
      <c r="A621" s="131"/>
      <c r="B621" s="104"/>
      <c r="C621" s="83"/>
      <c r="D621" s="15" t="s">
        <v>219</v>
      </c>
      <c r="E621" s="4"/>
      <c r="F621" s="23"/>
      <c r="G621" s="40"/>
      <c r="H621" s="258"/>
      <c r="I621" s="283"/>
      <c r="J621" s="452"/>
    </row>
    <row r="622" spans="1:10" x14ac:dyDescent="0.2">
      <c r="A622" s="131"/>
      <c r="B622" s="104"/>
      <c r="C622" s="83" t="s">
        <v>158</v>
      </c>
      <c r="D622" s="15" t="s">
        <v>220</v>
      </c>
      <c r="E622" s="4"/>
      <c r="F622" s="23"/>
      <c r="G622" s="40"/>
      <c r="H622" s="258"/>
      <c r="I622" s="283"/>
      <c r="J622" s="452"/>
    </row>
    <row r="623" spans="1:10" ht="22.5" x14ac:dyDescent="0.2">
      <c r="A623" s="131"/>
      <c r="B623" s="104"/>
      <c r="C623" s="83"/>
      <c r="D623" s="15" t="s">
        <v>164</v>
      </c>
      <c r="E623" s="4"/>
      <c r="F623" s="23"/>
      <c r="G623" s="40"/>
      <c r="H623" s="258"/>
      <c r="I623" s="283"/>
      <c r="J623" s="452"/>
    </row>
    <row r="624" spans="1:10" ht="22.5" x14ac:dyDescent="0.2">
      <c r="A624" s="131"/>
      <c r="B624" s="104"/>
      <c r="C624" s="83"/>
      <c r="D624" s="15" t="s">
        <v>165</v>
      </c>
      <c r="E624" s="4"/>
      <c r="F624" s="23"/>
      <c r="G624" s="40"/>
      <c r="H624" s="258"/>
      <c r="I624" s="283"/>
      <c r="J624" s="452"/>
    </row>
    <row r="625" spans="1:22" ht="22.5" x14ac:dyDescent="0.2">
      <c r="A625" s="131"/>
      <c r="B625" s="104"/>
      <c r="C625" s="83" t="s">
        <v>158</v>
      </c>
      <c r="D625" s="15" t="s">
        <v>166</v>
      </c>
      <c r="E625" s="4"/>
      <c r="F625" s="23"/>
      <c r="G625" s="40"/>
      <c r="H625" s="258"/>
      <c r="I625" s="283"/>
      <c r="J625" s="452"/>
    </row>
    <row r="626" spans="1:22" x14ac:dyDescent="0.2">
      <c r="A626" s="131"/>
      <c r="B626" s="104"/>
      <c r="C626" s="83"/>
      <c r="D626" s="15" t="s">
        <v>167</v>
      </c>
      <c r="E626" s="4"/>
      <c r="F626" s="23"/>
      <c r="G626" s="40"/>
      <c r="H626" s="258"/>
      <c r="I626" s="283"/>
      <c r="J626" s="452"/>
    </row>
    <row r="627" spans="1:22" ht="22.5" x14ac:dyDescent="0.2">
      <c r="A627" s="131"/>
      <c r="B627" s="104"/>
      <c r="C627" s="83" t="s">
        <v>158</v>
      </c>
      <c r="D627" s="15" t="s">
        <v>103</v>
      </c>
      <c r="E627" s="4"/>
      <c r="F627" s="23"/>
      <c r="G627" s="40"/>
      <c r="H627" s="258"/>
      <c r="I627" s="283"/>
      <c r="J627" s="452"/>
    </row>
    <row r="628" spans="1:22" x14ac:dyDescent="0.2">
      <c r="A628" s="131"/>
      <c r="B628" s="104"/>
      <c r="C628" s="83" t="s">
        <v>158</v>
      </c>
      <c r="D628" s="15" t="s">
        <v>104</v>
      </c>
      <c r="E628" s="4"/>
      <c r="F628" s="23"/>
      <c r="G628" s="40"/>
      <c r="H628" s="258"/>
      <c r="I628" s="283"/>
      <c r="J628" s="452"/>
    </row>
    <row r="629" spans="1:22" ht="22.5" x14ac:dyDescent="0.2">
      <c r="A629" s="131"/>
      <c r="B629" s="104"/>
      <c r="C629" s="83"/>
      <c r="D629" s="15" t="s">
        <v>105</v>
      </c>
      <c r="E629" s="4"/>
      <c r="F629" s="23"/>
      <c r="G629" s="40"/>
      <c r="H629" s="258"/>
      <c r="I629" s="283"/>
      <c r="J629" s="452"/>
    </row>
    <row r="630" spans="1:22" ht="33.75" x14ac:dyDescent="0.2">
      <c r="A630" s="131"/>
      <c r="B630" s="104"/>
      <c r="C630" s="83" t="s">
        <v>158</v>
      </c>
      <c r="D630" s="15" t="s">
        <v>344</v>
      </c>
      <c r="E630" s="4"/>
      <c r="F630" s="23"/>
      <c r="G630" s="40"/>
      <c r="H630" s="258"/>
      <c r="I630" s="283"/>
      <c r="J630" s="452"/>
    </row>
    <row r="631" spans="1:22" ht="33.75" x14ac:dyDescent="0.2">
      <c r="A631" s="131"/>
      <c r="B631" s="104"/>
      <c r="C631" s="83" t="s">
        <v>158</v>
      </c>
      <c r="D631" s="15" t="s">
        <v>226</v>
      </c>
      <c r="E631" s="4"/>
      <c r="F631" s="23"/>
      <c r="G631" s="40"/>
      <c r="H631" s="258"/>
      <c r="I631" s="283"/>
      <c r="J631" s="452"/>
    </row>
    <row r="632" spans="1:22" ht="45" x14ac:dyDescent="0.2">
      <c r="A632" s="131"/>
      <c r="B632" s="104"/>
      <c r="C632" s="83" t="s">
        <v>158</v>
      </c>
      <c r="D632" s="24" t="s">
        <v>41</v>
      </c>
      <c r="E632" s="4"/>
      <c r="F632" s="23"/>
      <c r="G632" s="40"/>
      <c r="H632" s="258"/>
      <c r="I632" s="283"/>
      <c r="J632" s="452"/>
    </row>
    <row r="633" spans="1:22" x14ac:dyDescent="0.2">
      <c r="A633" s="131"/>
      <c r="B633" s="104"/>
      <c r="C633" s="83"/>
      <c r="D633" s="24"/>
      <c r="E633" s="4"/>
      <c r="F633" s="23"/>
      <c r="G633" s="40"/>
      <c r="H633" s="258"/>
      <c r="I633" s="283"/>
      <c r="J633" s="452"/>
    </row>
    <row r="634" spans="1:22" ht="56.25" x14ac:dyDescent="0.2">
      <c r="A634" s="131"/>
      <c r="B634" s="104"/>
      <c r="C634" s="83"/>
      <c r="D634" s="24" t="s">
        <v>173</v>
      </c>
      <c r="E634" s="4"/>
      <c r="F634" s="23"/>
      <c r="G634" s="40"/>
      <c r="H634" s="258"/>
      <c r="I634" s="283"/>
      <c r="J634" s="452"/>
    </row>
    <row r="635" spans="1:22" x14ac:dyDescent="0.2">
      <c r="A635" s="131"/>
      <c r="B635" s="43"/>
      <c r="C635" s="252"/>
      <c r="D635" s="569"/>
      <c r="E635" s="467"/>
      <c r="F635" s="23"/>
      <c r="G635" s="284"/>
      <c r="H635" s="805"/>
      <c r="I635" s="457"/>
      <c r="J635" s="458"/>
    </row>
    <row r="636" spans="1:22" s="580" customFormat="1" x14ac:dyDescent="0.2">
      <c r="A636" s="464" t="s">
        <v>209</v>
      </c>
      <c r="B636" s="144" t="s">
        <v>208</v>
      </c>
      <c r="C636" s="466" t="s">
        <v>203</v>
      </c>
      <c r="D636" s="622" t="s">
        <v>774</v>
      </c>
      <c r="E636" s="467">
        <v>2</v>
      </c>
      <c r="F636" s="468" t="s">
        <v>140</v>
      </c>
      <c r="G636" s="781"/>
      <c r="H636" s="781"/>
      <c r="I636" s="806">
        <f>G636+H636</f>
        <v>0</v>
      </c>
      <c r="J636" s="807">
        <f>E636*I636</f>
        <v>0</v>
      </c>
      <c r="K636" s="571"/>
      <c r="L636" s="572"/>
      <c r="M636" s="573"/>
      <c r="N636" s="574"/>
      <c r="O636" s="574"/>
      <c r="P636" s="575"/>
      <c r="Q636" s="576"/>
      <c r="R636" s="577"/>
      <c r="S636" s="578"/>
      <c r="T636" s="578"/>
    </row>
    <row r="637" spans="1:22" x14ac:dyDescent="0.2">
      <c r="A637" s="464"/>
      <c r="B637" s="465"/>
      <c r="C637" s="466"/>
      <c r="D637" s="355" t="s">
        <v>775</v>
      </c>
      <c r="E637" s="467"/>
      <c r="F637" s="468"/>
      <c r="G637" s="808"/>
      <c r="H637" s="808"/>
      <c r="I637" s="302"/>
      <c r="J637" s="303"/>
      <c r="K637" s="357"/>
      <c r="L637" s="358"/>
      <c r="M637" s="359"/>
      <c r="N637" s="355"/>
      <c r="O637" s="355"/>
      <c r="P637" s="400"/>
      <c r="Q637" s="360"/>
      <c r="R637" s="45"/>
      <c r="S637" s="305"/>
      <c r="T637" s="305"/>
      <c r="U637" s="579"/>
      <c r="V637" s="580"/>
    </row>
    <row r="638" spans="1:22" x14ac:dyDescent="0.2">
      <c r="A638" s="469"/>
      <c r="B638" s="470"/>
      <c r="C638" s="359"/>
      <c r="D638" s="639" t="s">
        <v>342</v>
      </c>
      <c r="E638" s="472"/>
      <c r="F638" s="473"/>
      <c r="G638" s="808"/>
      <c r="H638" s="808"/>
      <c r="I638" s="808"/>
      <c r="J638" s="809"/>
      <c r="K638" s="357"/>
      <c r="L638" s="358"/>
      <c r="M638" s="359"/>
      <c r="N638" s="355"/>
      <c r="O638" s="355"/>
      <c r="P638" s="400"/>
      <c r="Q638" s="360"/>
      <c r="R638" s="45"/>
      <c r="S638" s="305"/>
      <c r="T638" s="305"/>
      <c r="U638" s="314"/>
    </row>
    <row r="639" spans="1:22" x14ac:dyDescent="0.2">
      <c r="A639" s="469"/>
      <c r="B639" s="470"/>
      <c r="C639" s="359"/>
      <c r="D639" s="355" t="s">
        <v>711</v>
      </c>
      <c r="E639" s="472"/>
      <c r="F639" s="473"/>
      <c r="G639" s="808"/>
      <c r="H639" s="808"/>
      <c r="I639" s="808"/>
      <c r="J639" s="809"/>
      <c r="K639" s="357"/>
      <c r="L639" s="358"/>
      <c r="M639" s="359"/>
      <c r="N639" s="355"/>
      <c r="O639" s="355"/>
      <c r="P639" s="400"/>
      <c r="Q639" s="360"/>
      <c r="R639" s="45"/>
      <c r="S639" s="305"/>
      <c r="T639" s="305"/>
      <c r="U639" s="314"/>
    </row>
    <row r="640" spans="1:22" ht="13.5" customHeight="1" x14ac:dyDescent="0.2">
      <c r="A640" s="461"/>
      <c r="B640" s="462"/>
      <c r="C640" s="252"/>
      <c r="D640" s="730" t="s">
        <v>712</v>
      </c>
      <c r="E640" s="269"/>
      <c r="F640" s="264"/>
      <c r="G640" s="258"/>
      <c r="H640" s="258"/>
      <c r="K640" s="357"/>
      <c r="L640" s="358"/>
      <c r="M640" s="359"/>
      <c r="N640" s="355"/>
      <c r="O640" s="355"/>
      <c r="P640" s="400"/>
      <c r="Q640" s="360"/>
      <c r="R640" s="45"/>
      <c r="S640" s="305"/>
      <c r="T640" s="305"/>
      <c r="U640" s="314"/>
    </row>
    <row r="641" spans="1:22" ht="13.5" customHeight="1" x14ac:dyDescent="0.2">
      <c r="A641" s="461"/>
      <c r="B641" s="462"/>
      <c r="C641" s="252"/>
      <c r="D641" s="730" t="s">
        <v>713</v>
      </c>
      <c r="E641" s="269"/>
      <c r="F641" s="264"/>
      <c r="G641" s="258"/>
      <c r="H641" s="258"/>
      <c r="K641" s="357"/>
      <c r="L641" s="358"/>
      <c r="M641" s="359"/>
      <c r="N641" s="355"/>
      <c r="O641" s="355"/>
      <c r="P641" s="400"/>
      <c r="Q641" s="360"/>
      <c r="R641" s="45"/>
      <c r="S641" s="305"/>
      <c r="T641" s="305"/>
      <c r="U641" s="314"/>
    </row>
    <row r="642" spans="1:22" ht="13.5" customHeight="1" x14ac:dyDescent="0.2">
      <c r="A642" s="461"/>
      <c r="B642" s="462"/>
      <c r="C642" s="252"/>
      <c r="D642" s="730" t="s">
        <v>472</v>
      </c>
      <c r="E642" s="269"/>
      <c r="F642" s="264"/>
      <c r="G642" s="258"/>
      <c r="H642" s="258"/>
      <c r="K642" s="357"/>
      <c r="L642" s="358"/>
      <c r="M642" s="359"/>
      <c r="N642" s="355"/>
      <c r="O642" s="355"/>
      <c r="P642" s="400"/>
      <c r="Q642" s="360"/>
      <c r="R642" s="45"/>
      <c r="S642" s="305"/>
      <c r="T642" s="305"/>
      <c r="U642" s="314"/>
    </row>
    <row r="643" spans="1:22" x14ac:dyDescent="0.2">
      <c r="A643" s="464"/>
      <c r="B643" s="475"/>
      <c r="C643" s="373"/>
      <c r="D643" s="355" t="s">
        <v>320</v>
      </c>
      <c r="E643" s="467"/>
      <c r="F643" s="468"/>
      <c r="G643" s="810"/>
      <c r="H643" s="811"/>
      <c r="I643" s="810"/>
      <c r="J643" s="812"/>
      <c r="K643" s="357"/>
      <c r="L643" s="358"/>
      <c r="M643" s="359"/>
      <c r="N643" s="355"/>
      <c r="O643" s="355"/>
      <c r="P643" s="400"/>
      <c r="Q643" s="360"/>
      <c r="R643" s="45"/>
      <c r="S643" s="305"/>
      <c r="T643" s="305"/>
      <c r="U643" s="314"/>
    </row>
    <row r="644" spans="1:22" x14ac:dyDescent="0.2">
      <c r="A644" s="469"/>
      <c r="B644" s="470"/>
      <c r="C644" s="359"/>
      <c r="D644" s="355" t="s">
        <v>321</v>
      </c>
      <c r="E644" s="472"/>
      <c r="F644" s="473"/>
      <c r="G644" s="808"/>
      <c r="H644" s="808"/>
      <c r="I644" s="808"/>
      <c r="J644" s="809"/>
      <c r="K644" s="357"/>
      <c r="L644" s="358"/>
      <c r="M644" s="359"/>
      <c r="N644" s="355"/>
      <c r="O644" s="355"/>
      <c r="P644" s="400"/>
      <c r="Q644" s="360"/>
      <c r="R644" s="45"/>
      <c r="S644" s="305"/>
      <c r="T644" s="305"/>
      <c r="U644" s="314"/>
    </row>
    <row r="645" spans="1:22" x14ac:dyDescent="0.2">
      <c r="A645" s="469"/>
      <c r="B645" s="470"/>
      <c r="C645" s="359"/>
      <c r="D645" s="15" t="s">
        <v>714</v>
      </c>
      <c r="E645" s="472"/>
      <c r="F645" s="473"/>
      <c r="G645" s="808"/>
      <c r="H645" s="808"/>
      <c r="I645" s="808"/>
      <c r="J645" s="809"/>
      <c r="K645" s="357"/>
      <c r="L645" s="358"/>
      <c r="M645" s="359"/>
      <c r="N645" s="355"/>
      <c r="O645" s="355"/>
      <c r="P645" s="400"/>
      <c r="Q645" s="360"/>
      <c r="R645" s="45"/>
      <c r="S645" s="305"/>
      <c r="T645" s="305"/>
      <c r="U645" s="314"/>
    </row>
    <row r="646" spans="1:22" x14ac:dyDescent="0.2">
      <c r="A646" s="464"/>
      <c r="B646" s="475"/>
      <c r="C646" s="373"/>
      <c r="D646" s="355" t="s">
        <v>320</v>
      </c>
      <c r="E646" s="467"/>
      <c r="F646" s="468"/>
      <c r="G646" s="808"/>
      <c r="H646" s="808"/>
      <c r="I646" s="808"/>
      <c r="J646" s="809"/>
      <c r="K646" s="357"/>
      <c r="L646" s="358"/>
      <c r="M646" s="359"/>
      <c r="N646" s="355"/>
      <c r="O646" s="355"/>
      <c r="P646" s="400"/>
      <c r="Q646" s="360"/>
      <c r="R646" s="45"/>
      <c r="S646" s="305"/>
      <c r="T646" s="305"/>
      <c r="U646" s="314"/>
    </row>
    <row r="647" spans="1:22" x14ac:dyDescent="0.2">
      <c r="A647" s="464"/>
      <c r="B647" s="475"/>
      <c r="C647" s="373"/>
      <c r="D647" s="355" t="s">
        <v>322</v>
      </c>
      <c r="E647" s="467"/>
      <c r="F647" s="468"/>
      <c r="G647" s="810"/>
      <c r="H647" s="811"/>
      <c r="I647" s="810"/>
      <c r="J647" s="812"/>
      <c r="K647" s="357"/>
      <c r="L647" s="358"/>
      <c r="M647" s="359"/>
      <c r="N647" s="355"/>
      <c r="O647" s="355"/>
      <c r="P647" s="400"/>
      <c r="Q647" s="360"/>
      <c r="R647" s="45"/>
      <c r="S647" s="305"/>
      <c r="T647" s="305"/>
      <c r="U647" s="314"/>
    </row>
    <row r="648" spans="1:22" x14ac:dyDescent="0.2">
      <c r="A648" s="464"/>
      <c r="B648" s="475"/>
      <c r="C648" s="373"/>
      <c r="D648" s="14" t="s">
        <v>468</v>
      </c>
      <c r="E648" s="467"/>
      <c r="F648" s="468"/>
      <c r="G648" s="810"/>
      <c r="H648" s="811"/>
      <c r="I648" s="810"/>
      <c r="J648" s="812"/>
      <c r="K648" s="357"/>
      <c r="L648" s="358"/>
      <c r="M648" s="359"/>
      <c r="N648" s="355"/>
      <c r="O648" s="355"/>
      <c r="P648" s="400"/>
      <c r="Q648" s="360"/>
      <c r="R648" s="45"/>
      <c r="S648" s="305"/>
      <c r="T648" s="305"/>
      <c r="U648" s="314"/>
    </row>
    <row r="649" spans="1:22" x14ac:dyDescent="0.2">
      <c r="A649" s="464"/>
      <c r="B649" s="475"/>
      <c r="C649" s="373"/>
      <c r="D649" s="14" t="s">
        <v>473</v>
      </c>
      <c r="E649" s="467"/>
      <c r="F649" s="468"/>
      <c r="G649" s="810"/>
      <c r="H649" s="811"/>
      <c r="I649" s="810"/>
      <c r="J649" s="812"/>
      <c r="K649" s="357"/>
      <c r="L649" s="358"/>
      <c r="M649" s="359"/>
      <c r="N649" s="355"/>
      <c r="O649" s="355"/>
      <c r="P649" s="400"/>
      <c r="Q649" s="360"/>
      <c r="R649" s="45"/>
      <c r="S649" s="305"/>
      <c r="T649" s="305"/>
      <c r="U649" s="314"/>
    </row>
    <row r="650" spans="1:22" x14ac:dyDescent="0.2">
      <c r="A650" s="464"/>
      <c r="B650" s="475"/>
      <c r="C650" s="373"/>
      <c r="D650" s="14"/>
      <c r="E650" s="467"/>
      <c r="F650" s="468"/>
      <c r="G650" s="810"/>
      <c r="H650" s="811"/>
      <c r="I650" s="810"/>
      <c r="J650" s="812"/>
      <c r="K650" s="840"/>
      <c r="L650" s="358"/>
      <c r="M650" s="359"/>
      <c r="N650" s="355"/>
      <c r="O650" s="355"/>
      <c r="P650" s="400"/>
      <c r="Q650" s="841"/>
      <c r="R650" s="45"/>
      <c r="S650" s="305"/>
      <c r="T650" s="305"/>
      <c r="U650" s="263"/>
    </row>
    <row r="651" spans="1:22" s="580" customFormat="1" x14ac:dyDescent="0.2">
      <c r="A651" s="464" t="s">
        <v>209</v>
      </c>
      <c r="B651" s="144" t="s">
        <v>208</v>
      </c>
      <c r="C651" s="466" t="s">
        <v>203</v>
      </c>
      <c r="D651" s="622" t="s">
        <v>776</v>
      </c>
      <c r="E651" s="467">
        <v>1</v>
      </c>
      <c r="F651" s="468" t="s">
        <v>140</v>
      </c>
      <c r="G651" s="781"/>
      <c r="H651" s="781"/>
      <c r="I651" s="806">
        <f>G651+H651</f>
        <v>0</v>
      </c>
      <c r="J651" s="807">
        <f>E651*I651</f>
        <v>0</v>
      </c>
      <c r="K651" s="571"/>
      <c r="L651" s="572"/>
      <c r="M651" s="573"/>
      <c r="N651" s="574"/>
      <c r="O651" s="574"/>
      <c r="P651" s="575"/>
      <c r="Q651" s="576"/>
      <c r="R651" s="577"/>
      <c r="S651" s="578"/>
      <c r="T651" s="578"/>
    </row>
    <row r="652" spans="1:22" x14ac:dyDescent="0.2">
      <c r="A652" s="464"/>
      <c r="B652" s="465"/>
      <c r="C652" s="466"/>
      <c r="D652" s="355" t="s">
        <v>778</v>
      </c>
      <c r="E652" s="467"/>
      <c r="F652" s="468"/>
      <c r="G652" s="808"/>
      <c r="H652" s="808"/>
      <c r="I652" s="302"/>
      <c r="J652" s="303"/>
      <c r="K652" s="357"/>
      <c r="L652" s="358"/>
      <c r="M652" s="359"/>
      <c r="N652" s="355"/>
      <c r="O652" s="355"/>
      <c r="P652" s="400"/>
      <c r="Q652" s="360"/>
      <c r="R652" s="45"/>
      <c r="S652" s="305"/>
      <c r="T652" s="305"/>
      <c r="U652" s="579"/>
      <c r="V652" s="580"/>
    </row>
    <row r="653" spans="1:22" x14ac:dyDescent="0.2">
      <c r="A653" s="469"/>
      <c r="B653" s="470"/>
      <c r="C653" s="359"/>
      <c r="D653" s="639" t="s">
        <v>342</v>
      </c>
      <c r="E653" s="472"/>
      <c r="F653" s="473"/>
      <c r="G653" s="808"/>
      <c r="H653" s="808"/>
      <c r="I653" s="808"/>
      <c r="J653" s="809"/>
      <c r="K653" s="357"/>
      <c r="L653" s="358"/>
      <c r="M653" s="359"/>
      <c r="N653" s="355"/>
      <c r="O653" s="355"/>
      <c r="P653" s="400"/>
      <c r="Q653" s="360"/>
      <c r="R653" s="45"/>
      <c r="S653" s="305"/>
      <c r="T653" s="305"/>
      <c r="U653" s="314"/>
    </row>
    <row r="654" spans="1:22" x14ac:dyDescent="0.2">
      <c r="A654" s="469"/>
      <c r="B654" s="470"/>
      <c r="C654" s="359"/>
      <c r="D654" s="355" t="s">
        <v>711</v>
      </c>
      <c r="E654" s="472"/>
      <c r="F654" s="473"/>
      <c r="G654" s="808"/>
      <c r="H654" s="808"/>
      <c r="I654" s="808"/>
      <c r="J654" s="809"/>
      <c r="K654" s="357"/>
      <c r="L654" s="358"/>
      <c r="M654" s="359"/>
      <c r="N654" s="355"/>
      <c r="O654" s="355"/>
      <c r="P654" s="400"/>
      <c r="Q654" s="360"/>
      <c r="R654" s="45"/>
      <c r="S654" s="305"/>
      <c r="T654" s="305"/>
      <c r="U654" s="314"/>
    </row>
    <row r="655" spans="1:22" ht="13.5" customHeight="1" x14ac:dyDescent="0.2">
      <c r="A655" s="461"/>
      <c r="B655" s="462"/>
      <c r="C655" s="252"/>
      <c r="D655" s="730" t="s">
        <v>712</v>
      </c>
      <c r="E655" s="269"/>
      <c r="F655" s="264"/>
      <c r="G655" s="258"/>
      <c r="H655" s="258"/>
      <c r="K655" s="357"/>
      <c r="L655" s="358"/>
      <c r="M655" s="359"/>
      <c r="N655" s="355"/>
      <c r="O655" s="355"/>
      <c r="P655" s="400"/>
      <c r="Q655" s="360"/>
      <c r="R655" s="45"/>
      <c r="S655" s="305"/>
      <c r="T655" s="305"/>
      <c r="U655" s="314"/>
    </row>
    <row r="656" spans="1:22" ht="13.5" customHeight="1" x14ac:dyDescent="0.2">
      <c r="A656" s="461"/>
      <c r="B656" s="462"/>
      <c r="C656" s="252"/>
      <c r="D656" s="730" t="s">
        <v>713</v>
      </c>
      <c r="E656" s="269"/>
      <c r="F656" s="264"/>
      <c r="G656" s="258"/>
      <c r="H656" s="258"/>
      <c r="K656" s="357"/>
      <c r="L656" s="358"/>
      <c r="M656" s="359"/>
      <c r="N656" s="355"/>
      <c r="O656" s="355"/>
      <c r="P656" s="400"/>
      <c r="Q656" s="360"/>
      <c r="R656" s="45"/>
      <c r="S656" s="305"/>
      <c r="T656" s="305"/>
      <c r="U656" s="314"/>
    </row>
    <row r="657" spans="1:22" ht="13.5" customHeight="1" x14ac:dyDescent="0.2">
      <c r="A657" s="461"/>
      <c r="B657" s="462"/>
      <c r="C657" s="252"/>
      <c r="D657" s="730" t="s">
        <v>472</v>
      </c>
      <c r="E657" s="269"/>
      <c r="F657" s="264"/>
      <c r="G657" s="258"/>
      <c r="H657" s="258"/>
      <c r="K657" s="357"/>
      <c r="L657" s="358"/>
      <c r="M657" s="359"/>
      <c r="N657" s="355"/>
      <c r="O657" s="355"/>
      <c r="P657" s="400"/>
      <c r="Q657" s="360"/>
      <c r="R657" s="45"/>
      <c r="S657" s="305"/>
      <c r="T657" s="305"/>
      <c r="U657" s="314"/>
    </row>
    <row r="658" spans="1:22" x14ac:dyDescent="0.2">
      <c r="A658" s="464"/>
      <c r="B658" s="475"/>
      <c r="C658" s="373"/>
      <c r="D658" s="355" t="s">
        <v>320</v>
      </c>
      <c r="E658" s="467"/>
      <c r="F658" s="468"/>
      <c r="G658" s="810"/>
      <c r="H658" s="811"/>
      <c r="I658" s="810"/>
      <c r="J658" s="812"/>
      <c r="K658" s="357"/>
      <c r="L658" s="358"/>
      <c r="M658" s="359"/>
      <c r="N658" s="355"/>
      <c r="O658" s="355"/>
      <c r="P658" s="400"/>
      <c r="Q658" s="360"/>
      <c r="R658" s="45"/>
      <c r="S658" s="305"/>
      <c r="T658" s="305"/>
      <c r="U658" s="314"/>
    </row>
    <row r="659" spans="1:22" x14ac:dyDescent="0.2">
      <c r="A659" s="469"/>
      <c r="B659" s="470"/>
      <c r="C659" s="359"/>
      <c r="D659" s="355" t="s">
        <v>321</v>
      </c>
      <c r="E659" s="472"/>
      <c r="F659" s="473"/>
      <c r="G659" s="808"/>
      <c r="H659" s="808"/>
      <c r="I659" s="808"/>
      <c r="J659" s="809"/>
      <c r="K659" s="357"/>
      <c r="L659" s="358"/>
      <c r="M659" s="359"/>
      <c r="N659" s="355"/>
      <c r="O659" s="355"/>
      <c r="P659" s="400"/>
      <c r="Q659" s="360"/>
      <c r="R659" s="45"/>
      <c r="S659" s="305"/>
      <c r="T659" s="305"/>
      <c r="U659" s="314"/>
    </row>
    <row r="660" spans="1:22" x14ac:dyDescent="0.2">
      <c r="A660" s="469"/>
      <c r="B660" s="470"/>
      <c r="C660" s="359"/>
      <c r="D660" s="15" t="s">
        <v>780</v>
      </c>
      <c r="E660" s="472"/>
      <c r="F660" s="473"/>
      <c r="G660" s="808"/>
      <c r="H660" s="808"/>
      <c r="I660" s="808"/>
      <c r="J660" s="809"/>
      <c r="K660" s="357"/>
      <c r="L660" s="358"/>
      <c r="M660" s="359"/>
      <c r="N660" s="355"/>
      <c r="O660" s="355"/>
      <c r="P660" s="400"/>
      <c r="Q660" s="360"/>
      <c r="R660" s="45"/>
      <c r="S660" s="305"/>
      <c r="T660" s="305"/>
      <c r="U660" s="314"/>
    </row>
    <row r="661" spans="1:22" x14ac:dyDescent="0.2">
      <c r="A661" s="464"/>
      <c r="B661" s="475"/>
      <c r="C661" s="373"/>
      <c r="D661" s="355" t="s">
        <v>320</v>
      </c>
      <c r="E661" s="467"/>
      <c r="F661" s="468"/>
      <c r="G661" s="808"/>
      <c r="H661" s="808"/>
      <c r="I661" s="808"/>
      <c r="J661" s="809"/>
      <c r="K661" s="357"/>
      <c r="L661" s="358"/>
      <c r="M661" s="359"/>
      <c r="N661" s="355"/>
      <c r="O661" s="355"/>
      <c r="P661" s="400"/>
      <c r="Q661" s="360"/>
      <c r="R661" s="45"/>
      <c r="S661" s="305"/>
      <c r="T661" s="305"/>
      <c r="U661" s="314"/>
    </row>
    <row r="662" spans="1:22" x14ac:dyDescent="0.2">
      <c r="A662" s="464"/>
      <c r="B662" s="475"/>
      <c r="C662" s="373"/>
      <c r="D662" s="355" t="s">
        <v>322</v>
      </c>
      <c r="E662" s="467"/>
      <c r="F662" s="468"/>
      <c r="G662" s="810"/>
      <c r="H662" s="811"/>
      <c r="I662" s="810"/>
      <c r="J662" s="812"/>
      <c r="K662" s="357"/>
      <c r="L662" s="358"/>
      <c r="M662" s="359"/>
      <c r="N662" s="355"/>
      <c r="O662" s="355"/>
      <c r="P662" s="400"/>
      <c r="Q662" s="360"/>
      <c r="R662" s="45"/>
      <c r="S662" s="305"/>
      <c r="T662" s="305"/>
      <c r="U662" s="314"/>
    </row>
    <row r="663" spans="1:22" x14ac:dyDescent="0.2">
      <c r="A663" s="464"/>
      <c r="B663" s="475"/>
      <c r="C663" s="373"/>
      <c r="D663" s="14" t="s">
        <v>468</v>
      </c>
      <c r="E663" s="467"/>
      <c r="F663" s="468"/>
      <c r="G663" s="810"/>
      <c r="H663" s="811"/>
      <c r="I663" s="810"/>
      <c r="J663" s="812"/>
      <c r="K663" s="357"/>
      <c r="L663" s="358"/>
      <c r="M663" s="359"/>
      <c r="N663" s="355"/>
      <c r="O663" s="355"/>
      <c r="P663" s="400"/>
      <c r="Q663" s="360"/>
      <c r="R663" s="45"/>
      <c r="S663" s="305"/>
      <c r="T663" s="305"/>
      <c r="U663" s="314"/>
    </row>
    <row r="664" spans="1:22" x14ac:dyDescent="0.2">
      <c r="A664" s="464"/>
      <c r="B664" s="475"/>
      <c r="C664" s="373"/>
      <c r="D664" s="14" t="s">
        <v>473</v>
      </c>
      <c r="E664" s="467"/>
      <c r="F664" s="468"/>
      <c r="G664" s="810"/>
      <c r="H664" s="811"/>
      <c r="I664" s="810"/>
      <c r="J664" s="812"/>
      <c r="K664" s="357"/>
      <c r="L664" s="358"/>
      <c r="M664" s="359"/>
      <c r="N664" s="355"/>
      <c r="O664" s="355"/>
      <c r="P664" s="400"/>
      <c r="Q664" s="360"/>
      <c r="R664" s="45"/>
      <c r="S664" s="305"/>
      <c r="T664" s="305"/>
      <c r="U664" s="314"/>
    </row>
    <row r="665" spans="1:22" x14ac:dyDescent="0.2">
      <c r="A665" s="464"/>
      <c r="B665" s="475"/>
      <c r="C665" s="373"/>
      <c r="D665" s="14"/>
      <c r="E665" s="467"/>
      <c r="F665" s="468"/>
      <c r="G665" s="810"/>
      <c r="H665" s="811"/>
      <c r="I665" s="810"/>
      <c r="J665" s="812"/>
      <c r="K665" s="840"/>
      <c r="L665" s="358"/>
      <c r="M665" s="359"/>
      <c r="N665" s="355"/>
      <c r="O665" s="355"/>
      <c r="P665" s="400"/>
      <c r="Q665" s="841"/>
      <c r="R665" s="45"/>
      <c r="S665" s="305"/>
      <c r="T665" s="305"/>
      <c r="U665" s="263"/>
    </row>
    <row r="666" spans="1:22" s="580" customFormat="1" x14ac:dyDescent="0.2">
      <c r="A666" s="464" t="s">
        <v>209</v>
      </c>
      <c r="B666" s="144" t="s">
        <v>208</v>
      </c>
      <c r="C666" s="466" t="s">
        <v>203</v>
      </c>
      <c r="D666" s="622" t="s">
        <v>777</v>
      </c>
      <c r="E666" s="467">
        <v>1</v>
      </c>
      <c r="F666" s="468" t="s">
        <v>140</v>
      </c>
      <c r="G666" s="781"/>
      <c r="H666" s="781"/>
      <c r="I666" s="806">
        <f>G666+H666</f>
        <v>0</v>
      </c>
      <c r="J666" s="807">
        <f>E666*I666</f>
        <v>0</v>
      </c>
      <c r="K666" s="571"/>
      <c r="L666" s="572"/>
      <c r="M666" s="573"/>
      <c r="N666" s="574"/>
      <c r="O666" s="574"/>
      <c r="P666" s="575"/>
      <c r="Q666" s="576"/>
      <c r="R666" s="577"/>
      <c r="S666" s="578"/>
      <c r="T666" s="578"/>
    </row>
    <row r="667" spans="1:22" x14ac:dyDescent="0.2">
      <c r="A667" s="464"/>
      <c r="B667" s="465"/>
      <c r="C667" s="466"/>
      <c r="D667" s="355" t="s">
        <v>779</v>
      </c>
      <c r="E667" s="467"/>
      <c r="F667" s="468"/>
      <c r="G667" s="808"/>
      <c r="H667" s="808"/>
      <c r="I667" s="302"/>
      <c r="J667" s="303"/>
      <c r="K667" s="357"/>
      <c r="L667" s="358"/>
      <c r="M667" s="359"/>
      <c r="N667" s="355"/>
      <c r="O667" s="355"/>
      <c r="P667" s="400"/>
      <c r="Q667" s="360"/>
      <c r="R667" s="45"/>
      <c r="S667" s="305"/>
      <c r="T667" s="305"/>
      <c r="U667" s="579"/>
      <c r="V667" s="580"/>
    </row>
    <row r="668" spans="1:22" x14ac:dyDescent="0.2">
      <c r="A668" s="469"/>
      <c r="B668" s="470"/>
      <c r="C668" s="359"/>
      <c r="D668" s="639" t="s">
        <v>342</v>
      </c>
      <c r="E668" s="472"/>
      <c r="F668" s="473"/>
      <c r="G668" s="808"/>
      <c r="H668" s="808"/>
      <c r="I668" s="808"/>
      <c r="J668" s="809"/>
      <c r="K668" s="357"/>
      <c r="L668" s="358"/>
      <c r="M668" s="359"/>
      <c r="N668" s="355"/>
      <c r="O668" s="355"/>
      <c r="P668" s="400"/>
      <c r="Q668" s="360"/>
      <c r="R668" s="45"/>
      <c r="S668" s="305"/>
      <c r="T668" s="305"/>
      <c r="U668" s="314"/>
    </row>
    <row r="669" spans="1:22" x14ac:dyDescent="0.2">
      <c r="A669" s="469"/>
      <c r="B669" s="470"/>
      <c r="C669" s="359"/>
      <c r="D669" s="355" t="s">
        <v>711</v>
      </c>
      <c r="E669" s="472"/>
      <c r="F669" s="473"/>
      <c r="G669" s="808"/>
      <c r="H669" s="808"/>
      <c r="I669" s="808"/>
      <c r="J669" s="809"/>
      <c r="K669" s="357"/>
      <c r="L669" s="358"/>
      <c r="M669" s="359"/>
      <c r="N669" s="355"/>
      <c r="O669" s="355"/>
      <c r="P669" s="400"/>
      <c r="Q669" s="360"/>
      <c r="R669" s="45"/>
      <c r="S669" s="305"/>
      <c r="T669" s="305"/>
      <c r="U669" s="314"/>
    </row>
    <row r="670" spans="1:22" ht="13.5" customHeight="1" x14ac:dyDescent="0.2">
      <c r="A670" s="461"/>
      <c r="B670" s="462"/>
      <c r="C670" s="252"/>
      <c r="D670" s="730" t="s">
        <v>712</v>
      </c>
      <c r="E670" s="269"/>
      <c r="F670" s="264"/>
      <c r="G670" s="258"/>
      <c r="H670" s="258"/>
      <c r="K670" s="357"/>
      <c r="L670" s="358"/>
      <c r="M670" s="359"/>
      <c r="N670" s="355"/>
      <c r="O670" s="355"/>
      <c r="P670" s="400"/>
      <c r="Q670" s="360"/>
      <c r="R670" s="45"/>
      <c r="S670" s="305"/>
      <c r="T670" s="305"/>
      <c r="U670" s="314"/>
    </row>
    <row r="671" spans="1:22" ht="13.5" customHeight="1" x14ac:dyDescent="0.2">
      <c r="A671" s="461"/>
      <c r="B671" s="462"/>
      <c r="C671" s="252"/>
      <c r="D671" s="730" t="s">
        <v>713</v>
      </c>
      <c r="E671" s="269"/>
      <c r="F671" s="264"/>
      <c r="G671" s="258"/>
      <c r="H671" s="258"/>
      <c r="K671" s="357"/>
      <c r="L671" s="358"/>
      <c r="M671" s="359"/>
      <c r="N671" s="355"/>
      <c r="O671" s="355"/>
      <c r="P671" s="400"/>
      <c r="Q671" s="360"/>
      <c r="R671" s="45"/>
      <c r="S671" s="305"/>
      <c r="T671" s="305"/>
      <c r="U671" s="314"/>
    </row>
    <row r="672" spans="1:22" ht="13.5" customHeight="1" x14ac:dyDescent="0.2">
      <c r="A672" s="461"/>
      <c r="B672" s="462"/>
      <c r="C672" s="252"/>
      <c r="D672" s="730" t="s">
        <v>472</v>
      </c>
      <c r="E672" s="269"/>
      <c r="F672" s="264"/>
      <c r="G672" s="258"/>
      <c r="H672" s="258"/>
      <c r="K672" s="357"/>
      <c r="L672" s="358"/>
      <c r="M672" s="359"/>
      <c r="N672" s="355"/>
      <c r="O672" s="355"/>
      <c r="P672" s="400"/>
      <c r="Q672" s="360"/>
      <c r="R672" s="45"/>
      <c r="S672" s="305"/>
      <c r="T672" s="305"/>
      <c r="U672" s="314"/>
    </row>
    <row r="673" spans="1:21" x14ac:dyDescent="0.2">
      <c r="A673" s="464"/>
      <c r="B673" s="475"/>
      <c r="C673" s="373"/>
      <c r="D673" s="355" t="s">
        <v>320</v>
      </c>
      <c r="E673" s="467"/>
      <c r="F673" s="468"/>
      <c r="G673" s="810"/>
      <c r="H673" s="811"/>
      <c r="I673" s="810"/>
      <c r="J673" s="812"/>
      <c r="K673" s="357"/>
      <c r="L673" s="358"/>
      <c r="M673" s="359"/>
      <c r="N673" s="355"/>
      <c r="O673" s="355"/>
      <c r="P673" s="400"/>
      <c r="Q673" s="360"/>
      <c r="R673" s="45"/>
      <c r="S673" s="305"/>
      <c r="T673" s="305"/>
      <c r="U673" s="314"/>
    </row>
    <row r="674" spans="1:21" x14ac:dyDescent="0.2">
      <c r="A674" s="469"/>
      <c r="B674" s="470"/>
      <c r="C674" s="359"/>
      <c r="D674" s="355" t="s">
        <v>321</v>
      </c>
      <c r="E674" s="472"/>
      <c r="F674" s="473"/>
      <c r="G674" s="808"/>
      <c r="H674" s="808"/>
      <c r="I674" s="808"/>
      <c r="J674" s="809"/>
      <c r="K674" s="357"/>
      <c r="L674" s="358"/>
      <c r="M674" s="359"/>
      <c r="N674" s="355"/>
      <c r="O674" s="355"/>
      <c r="P674" s="400"/>
      <c r="Q674" s="360"/>
      <c r="R674" s="45"/>
      <c r="S674" s="305"/>
      <c r="T674" s="305"/>
      <c r="U674" s="314"/>
    </row>
    <row r="675" spans="1:21" x14ac:dyDescent="0.2">
      <c r="A675" s="469"/>
      <c r="B675" s="470"/>
      <c r="C675" s="359"/>
      <c r="D675" s="15" t="s">
        <v>780</v>
      </c>
      <c r="E675" s="472"/>
      <c r="F675" s="473"/>
      <c r="G675" s="808"/>
      <c r="H675" s="808"/>
      <c r="I675" s="808"/>
      <c r="J675" s="809"/>
      <c r="K675" s="357"/>
      <c r="L675" s="358"/>
      <c r="M675" s="359"/>
      <c r="N675" s="355"/>
      <c r="O675" s="355"/>
      <c r="P675" s="400"/>
      <c r="Q675" s="360"/>
      <c r="R675" s="45"/>
      <c r="S675" s="305"/>
      <c r="T675" s="305"/>
      <c r="U675" s="314"/>
    </row>
    <row r="676" spans="1:21" x14ac:dyDescent="0.2">
      <c r="A676" s="464"/>
      <c r="B676" s="475"/>
      <c r="C676" s="373"/>
      <c r="D676" s="355" t="s">
        <v>320</v>
      </c>
      <c r="E676" s="467"/>
      <c r="F676" s="468"/>
      <c r="G676" s="808"/>
      <c r="H676" s="808"/>
      <c r="I676" s="808"/>
      <c r="J676" s="809"/>
      <c r="K676" s="357"/>
      <c r="L676" s="358"/>
      <c r="M676" s="359"/>
      <c r="N676" s="355"/>
      <c r="O676" s="355"/>
      <c r="P676" s="400"/>
      <c r="Q676" s="360"/>
      <c r="R676" s="45"/>
      <c r="S676" s="305"/>
      <c r="T676" s="305"/>
      <c r="U676" s="314"/>
    </row>
    <row r="677" spans="1:21" x14ac:dyDescent="0.2">
      <c r="A677" s="464"/>
      <c r="B677" s="475"/>
      <c r="C677" s="373"/>
      <c r="D677" s="355" t="s">
        <v>322</v>
      </c>
      <c r="E677" s="467"/>
      <c r="F677" s="468"/>
      <c r="G677" s="810"/>
      <c r="H677" s="811"/>
      <c r="I677" s="810"/>
      <c r="J677" s="812"/>
      <c r="K677" s="357"/>
      <c r="L677" s="358"/>
      <c r="M677" s="359"/>
      <c r="N677" s="355"/>
      <c r="O677" s="355"/>
      <c r="P677" s="400"/>
      <c r="Q677" s="360"/>
      <c r="R677" s="45"/>
      <c r="S677" s="305"/>
      <c r="T677" s="305"/>
      <c r="U677" s="314"/>
    </row>
    <row r="678" spans="1:21" x14ac:dyDescent="0.2">
      <c r="A678" s="464"/>
      <c r="B678" s="475"/>
      <c r="C678" s="373"/>
      <c r="D678" s="14" t="s">
        <v>468</v>
      </c>
      <c r="E678" s="467"/>
      <c r="F678" s="468"/>
      <c r="G678" s="810"/>
      <c r="H678" s="811"/>
      <c r="I678" s="810"/>
      <c r="J678" s="812"/>
      <c r="K678" s="357"/>
      <c r="L678" s="358"/>
      <c r="M678" s="359"/>
      <c r="N678" s="355"/>
      <c r="O678" s="355"/>
      <c r="P678" s="400"/>
      <c r="Q678" s="360"/>
      <c r="R678" s="45"/>
      <c r="S678" s="305"/>
      <c r="T678" s="305"/>
      <c r="U678" s="314"/>
    </row>
    <row r="679" spans="1:21" x14ac:dyDescent="0.2">
      <c r="A679" s="464"/>
      <c r="B679" s="475"/>
      <c r="C679" s="373"/>
      <c r="D679" s="14" t="s">
        <v>473</v>
      </c>
      <c r="E679" s="467"/>
      <c r="F679" s="468"/>
      <c r="G679" s="810"/>
      <c r="H679" s="811"/>
      <c r="I679" s="810"/>
      <c r="J679" s="812"/>
      <c r="K679" s="357"/>
      <c r="L679" s="358"/>
      <c r="M679" s="359"/>
      <c r="N679" s="355"/>
      <c r="O679" s="355"/>
      <c r="P679" s="400"/>
      <c r="Q679" s="360"/>
      <c r="R679" s="45"/>
      <c r="S679" s="305"/>
      <c r="T679" s="305"/>
      <c r="U679" s="314"/>
    </row>
    <row r="680" spans="1:21" x14ac:dyDescent="0.2">
      <c r="A680" s="131"/>
      <c r="B680" s="43"/>
      <c r="C680" s="252"/>
      <c r="D680" s="570"/>
      <c r="E680" s="467"/>
      <c r="F680" s="23"/>
      <c r="G680" s="284"/>
      <c r="H680" s="805"/>
      <c r="I680" s="457"/>
      <c r="J680" s="458"/>
    </row>
    <row r="681" spans="1:21" x14ac:dyDescent="0.2">
      <c r="A681" s="277" t="s">
        <v>209</v>
      </c>
      <c r="B681" s="144" t="s">
        <v>208</v>
      </c>
      <c r="C681" s="252" t="s">
        <v>345</v>
      </c>
      <c r="D681" s="24" t="s">
        <v>471</v>
      </c>
      <c r="E681" s="467">
        <f>1.8+1.8+0.9+0.9</f>
        <v>5.4</v>
      </c>
      <c r="F681" s="468" t="s">
        <v>191</v>
      </c>
      <c r="G681" s="770"/>
      <c r="H681" s="813"/>
      <c r="I681" s="806">
        <f>G681+H681</f>
        <v>0</v>
      </c>
      <c r="J681" s="807">
        <f>E681*I681</f>
        <v>0</v>
      </c>
    </row>
    <row r="682" spans="1:21" ht="22.5" x14ac:dyDescent="0.2">
      <c r="A682" s="131"/>
      <c r="B682" s="43"/>
      <c r="C682" s="252"/>
      <c r="D682" s="15" t="s">
        <v>470</v>
      </c>
      <c r="E682" s="467"/>
      <c r="F682" s="23"/>
      <c r="G682" s="284"/>
      <c r="H682" s="805"/>
      <c r="I682" s="457"/>
      <c r="J682" s="458"/>
    </row>
    <row r="683" spans="1:21" x14ac:dyDescent="0.2">
      <c r="A683" s="131"/>
      <c r="B683" s="43"/>
      <c r="C683" s="252"/>
      <c r="D683" s="15" t="s">
        <v>469</v>
      </c>
      <c r="E683" s="472"/>
      <c r="F683" s="23"/>
      <c r="G683" s="284"/>
      <c r="H683" s="805"/>
      <c r="I683" s="457"/>
      <c r="J683" s="458"/>
    </row>
    <row r="684" spans="1:21" ht="33.75" x14ac:dyDescent="0.2">
      <c r="A684" s="131"/>
      <c r="B684" s="43"/>
      <c r="C684" s="252"/>
      <c r="D684" s="15" t="s">
        <v>715</v>
      </c>
      <c r="E684" s="472"/>
      <c r="F684" s="23"/>
      <c r="G684" s="284"/>
      <c r="H684" s="805"/>
      <c r="I684" s="457"/>
      <c r="J684" s="458"/>
    </row>
    <row r="685" spans="1:21" x14ac:dyDescent="0.2">
      <c r="A685" s="131"/>
      <c r="B685" s="43"/>
      <c r="C685" s="252"/>
      <c r="D685" s="15"/>
      <c r="E685" s="467"/>
      <c r="F685" s="23"/>
      <c r="G685" s="284"/>
      <c r="H685" s="805"/>
      <c r="I685" s="457"/>
      <c r="J685" s="458"/>
    </row>
    <row r="686" spans="1:21" x14ac:dyDescent="0.2">
      <c r="A686" s="277" t="s">
        <v>209</v>
      </c>
      <c r="B686" s="144" t="s">
        <v>208</v>
      </c>
      <c r="C686" s="252" t="s">
        <v>346</v>
      </c>
      <c r="D686" s="24" t="s">
        <v>324</v>
      </c>
      <c r="E686" s="548">
        <v>4</v>
      </c>
      <c r="F686" s="23" t="s">
        <v>140</v>
      </c>
      <c r="G686" s="814"/>
      <c r="H686" s="814"/>
      <c r="I686" s="806">
        <f>G686+H686</f>
        <v>0</v>
      </c>
      <c r="J686" s="807">
        <f>E686*I686</f>
        <v>0</v>
      </c>
    </row>
    <row r="687" spans="1:21" x14ac:dyDescent="0.2">
      <c r="A687" s="461"/>
      <c r="B687" s="476"/>
      <c r="C687" s="287"/>
      <c r="D687" s="15" t="s">
        <v>325</v>
      </c>
      <c r="E687" s="548"/>
      <c r="F687" s="23"/>
      <c r="H687" s="814"/>
      <c r="I687" s="45"/>
      <c r="J687" s="588"/>
    </row>
    <row r="688" spans="1:21" x14ac:dyDescent="0.2">
      <c r="A688" s="461"/>
      <c r="B688" s="476"/>
      <c r="C688" s="287"/>
      <c r="D688" s="15" t="s">
        <v>326</v>
      </c>
      <c r="E688" s="548"/>
      <c r="F688" s="23"/>
      <c r="H688" s="814"/>
      <c r="I688" s="45"/>
      <c r="J688" s="588"/>
    </row>
    <row r="689" spans="1:10" x14ac:dyDescent="0.2">
      <c r="A689" s="461"/>
      <c r="B689" s="476"/>
      <c r="C689" s="287"/>
      <c r="D689" s="15" t="s">
        <v>327</v>
      </c>
      <c r="E689" s="548"/>
      <c r="F689" s="23"/>
      <c r="H689" s="814"/>
      <c r="I689" s="45"/>
      <c r="J689" s="588"/>
    </row>
    <row r="690" spans="1:10" x14ac:dyDescent="0.2">
      <c r="A690" s="461"/>
      <c r="B690" s="214"/>
      <c r="C690" s="252"/>
      <c r="D690" s="15" t="s">
        <v>765</v>
      </c>
      <c r="E690" s="548"/>
      <c r="F690" s="23"/>
      <c r="G690" s="815"/>
      <c r="H690" s="815"/>
      <c r="I690" s="816"/>
      <c r="J690" s="588"/>
    </row>
    <row r="691" spans="1:10" x14ac:dyDescent="0.2">
      <c r="A691" s="131"/>
      <c r="B691" s="104"/>
      <c r="C691" s="83"/>
      <c r="D691" s="24"/>
      <c r="E691" s="4"/>
      <c r="F691" s="23"/>
      <c r="G691" s="40"/>
      <c r="H691" s="258"/>
      <c r="I691" s="283"/>
      <c r="J691" s="452"/>
    </row>
    <row r="692" spans="1:10" x14ac:dyDescent="0.2">
      <c r="A692" s="277" t="s">
        <v>209</v>
      </c>
      <c r="B692" s="144" t="s">
        <v>208</v>
      </c>
      <c r="C692" s="252" t="s">
        <v>204</v>
      </c>
      <c r="D692" s="24" t="s">
        <v>311</v>
      </c>
      <c r="E692" s="453"/>
      <c r="F692" s="456"/>
      <c r="G692" s="808"/>
      <c r="H692" s="808"/>
      <c r="I692" s="302">
        <f>G692+H692</f>
        <v>0</v>
      </c>
      <c r="J692" s="303">
        <f>E692*I692</f>
        <v>0</v>
      </c>
    </row>
    <row r="693" spans="1:10" ht="22.5" x14ac:dyDescent="0.2">
      <c r="A693" s="454"/>
      <c r="B693" s="8"/>
      <c r="C693" s="252"/>
      <c r="D693" s="339" t="s">
        <v>312</v>
      </c>
      <c r="E693" s="453"/>
      <c r="F693" s="171"/>
      <c r="G693" s="263"/>
      <c r="H693" s="455"/>
    </row>
    <row r="694" spans="1:10" ht="33.75" x14ac:dyDescent="0.2">
      <c r="A694" s="454"/>
      <c r="B694" s="8"/>
      <c r="C694" s="252"/>
      <c r="D694" s="339" t="s">
        <v>313</v>
      </c>
      <c r="E694" s="453"/>
      <c r="F694" s="171"/>
      <c r="G694" s="263"/>
      <c r="H694" s="455"/>
    </row>
    <row r="695" spans="1:10" x14ac:dyDescent="0.2">
      <c r="A695" s="454"/>
      <c r="B695" s="8"/>
      <c r="C695" s="252"/>
      <c r="D695" s="339" t="s">
        <v>314</v>
      </c>
      <c r="E695" s="453"/>
      <c r="F695" s="171"/>
      <c r="G695" s="263"/>
      <c r="H695" s="455"/>
    </row>
    <row r="696" spans="1:10" x14ac:dyDescent="0.2">
      <c r="A696" s="454"/>
      <c r="B696" s="8"/>
      <c r="C696" s="252"/>
      <c r="D696" s="339" t="s">
        <v>151</v>
      </c>
      <c r="E696" s="453"/>
      <c r="F696" s="171"/>
      <c r="G696" s="263"/>
      <c r="H696" s="455"/>
    </row>
    <row r="697" spans="1:10" x14ac:dyDescent="0.2">
      <c r="A697" s="454"/>
      <c r="B697" s="8"/>
      <c r="C697" s="252"/>
      <c r="D697" s="339" t="s">
        <v>475</v>
      </c>
      <c r="E697" s="453"/>
      <c r="F697" s="171"/>
      <c r="G697" s="263"/>
      <c r="H697" s="455"/>
    </row>
    <row r="698" spans="1:10" x14ac:dyDescent="0.2">
      <c r="A698" s="454"/>
      <c r="B698" s="8"/>
      <c r="C698" s="252"/>
      <c r="D698" s="339" t="s">
        <v>315</v>
      </c>
      <c r="E698" s="453"/>
      <c r="F698" s="171"/>
      <c r="G698" s="263"/>
      <c r="H698" s="455"/>
    </row>
    <row r="699" spans="1:10" x14ac:dyDescent="0.2">
      <c r="A699" s="454"/>
      <c r="B699" s="8"/>
      <c r="C699" s="252"/>
      <c r="D699" s="339" t="s">
        <v>316</v>
      </c>
      <c r="E699" s="453"/>
      <c r="F699" s="171"/>
      <c r="G699" s="263"/>
      <c r="H699" s="455"/>
    </row>
    <row r="700" spans="1:10" x14ac:dyDescent="0.2">
      <c r="A700" s="454"/>
      <c r="B700" s="8"/>
      <c r="C700" s="252"/>
      <c r="D700" s="339" t="s">
        <v>317</v>
      </c>
      <c r="E700" s="453"/>
      <c r="F700" s="171"/>
      <c r="G700" s="263"/>
      <c r="H700" s="455"/>
    </row>
    <row r="701" spans="1:10" ht="22.5" x14ac:dyDescent="0.2">
      <c r="A701" s="454"/>
      <c r="B701" s="8"/>
      <c r="C701" s="252"/>
      <c r="D701" s="339" t="s">
        <v>318</v>
      </c>
      <c r="E701" s="453"/>
      <c r="F701" s="171"/>
      <c r="G701" s="263"/>
      <c r="H701" s="455"/>
    </row>
    <row r="702" spans="1:10" x14ac:dyDescent="0.2">
      <c r="A702" s="277" t="s">
        <v>209</v>
      </c>
      <c r="B702" s="144" t="s">
        <v>208</v>
      </c>
      <c r="C702" s="252" t="s">
        <v>192</v>
      </c>
      <c r="D702" s="339" t="s">
        <v>782</v>
      </c>
      <c r="E702" s="733">
        <f>E681</f>
        <v>5.4</v>
      </c>
      <c r="F702" s="456" t="s">
        <v>191</v>
      </c>
      <c r="G702" s="770"/>
      <c r="H702" s="813"/>
      <c r="I702" s="302">
        <f>G702+H702</f>
        <v>0</v>
      </c>
      <c r="J702" s="303">
        <f>E702*I702</f>
        <v>0</v>
      </c>
    </row>
    <row r="703" spans="1:10" x14ac:dyDescent="0.2">
      <c r="A703" s="454"/>
      <c r="B703" s="8"/>
      <c r="C703" s="252"/>
      <c r="D703" s="14"/>
      <c r="E703" s="477"/>
      <c r="F703" s="171"/>
      <c r="G703" s="770"/>
      <c r="H703" s="813"/>
    </row>
    <row r="704" spans="1:10" s="484" customFormat="1" x14ac:dyDescent="0.2">
      <c r="A704" s="479" t="s">
        <v>209</v>
      </c>
      <c r="B704" s="480" t="s">
        <v>208</v>
      </c>
      <c r="C704" s="481" t="s">
        <v>328</v>
      </c>
      <c r="D704" s="482" t="s">
        <v>323</v>
      </c>
      <c r="E704" s="534"/>
      <c r="F704" s="535"/>
      <c r="G704" s="772"/>
      <c r="H704" s="772"/>
      <c r="I704" s="817"/>
      <c r="J704" s="818"/>
    </row>
    <row r="705" spans="1:10" s="484" customFormat="1" ht="22.5" x14ac:dyDescent="0.2">
      <c r="A705" s="479"/>
      <c r="B705" s="485"/>
      <c r="C705" s="486"/>
      <c r="D705" s="487" t="s">
        <v>477</v>
      </c>
      <c r="E705" s="483"/>
      <c r="F705" s="488"/>
      <c r="G705" s="819"/>
      <c r="H705" s="819"/>
      <c r="I705" s="820"/>
      <c r="J705" s="821"/>
    </row>
    <row r="706" spans="1:10" s="484" customFormat="1" x14ac:dyDescent="0.2">
      <c r="A706" s="479"/>
      <c r="B706" s="485"/>
      <c r="C706" s="486"/>
      <c r="D706" s="487" t="s">
        <v>478</v>
      </c>
      <c r="E706" s="483"/>
      <c r="F706" s="488"/>
      <c r="G706" s="819"/>
      <c r="H706" s="819"/>
      <c r="I706" s="820"/>
      <c r="J706" s="821"/>
    </row>
    <row r="707" spans="1:10" s="484" customFormat="1" x14ac:dyDescent="0.2">
      <c r="A707" s="581" t="s">
        <v>209</v>
      </c>
      <c r="B707" s="582" t="s">
        <v>208</v>
      </c>
      <c r="C707" s="486" t="s">
        <v>683</v>
      </c>
      <c r="D707" s="583" t="s">
        <v>781</v>
      </c>
      <c r="E707" s="534">
        <v>5.4</v>
      </c>
      <c r="F707" s="535" t="s">
        <v>191</v>
      </c>
      <c r="G707" s="772"/>
      <c r="H707" s="822"/>
      <c r="I707" s="817">
        <f>G707+H707</f>
        <v>0</v>
      </c>
      <c r="J707" s="818">
        <f>E707*I707</f>
        <v>0</v>
      </c>
    </row>
    <row r="708" spans="1:10" ht="13.5" thickBot="1" x14ac:dyDescent="0.25">
      <c r="A708" s="461"/>
      <c r="B708" s="347"/>
      <c r="C708" s="252"/>
      <c r="D708" s="478"/>
      <c r="E708" s="269"/>
      <c r="F708" s="264"/>
      <c r="G708" s="258"/>
      <c r="H708" s="258"/>
      <c r="I708" s="283"/>
      <c r="J708" s="285"/>
    </row>
    <row r="709" spans="1:10" ht="15" customHeight="1" thickBot="1" x14ac:dyDescent="0.25">
      <c r="A709" s="134" t="s">
        <v>209</v>
      </c>
      <c r="B709" s="107" t="s">
        <v>208</v>
      </c>
      <c r="C709" s="290" t="s">
        <v>494</v>
      </c>
      <c r="D709" s="107" t="s">
        <v>319</v>
      </c>
      <c r="E709" s="459"/>
      <c r="F709" s="114"/>
      <c r="G709" s="298"/>
      <c r="H709" s="460"/>
      <c r="I709" s="298"/>
      <c r="J709" s="321">
        <f>SUM(J575:J707)</f>
        <v>0</v>
      </c>
    </row>
    <row r="710" spans="1:10" ht="13.5" thickBot="1" x14ac:dyDescent="0.25">
      <c r="A710" s="357"/>
      <c r="B710" s="358"/>
      <c r="C710" s="359"/>
      <c r="D710" s="355"/>
      <c r="E710" s="400"/>
      <c r="F710" s="360"/>
      <c r="H710" s="305"/>
      <c r="I710" s="305"/>
    </row>
    <row r="711" spans="1:10" s="95" customFormat="1" ht="15" x14ac:dyDescent="0.2">
      <c r="A711" s="91" t="s">
        <v>211</v>
      </c>
      <c r="B711" s="92"/>
      <c r="C711" s="235" t="s">
        <v>684</v>
      </c>
      <c r="D711" s="93" t="s">
        <v>54</v>
      </c>
      <c r="E711" s="396"/>
      <c r="F711" s="118"/>
      <c r="G711" s="160"/>
      <c r="H711" s="308"/>
      <c r="I711" s="318"/>
      <c r="J711" s="319"/>
    </row>
    <row r="712" spans="1:10" s="184" customFormat="1" ht="11.25" x14ac:dyDescent="0.2">
      <c r="A712" s="213"/>
      <c r="B712" s="214"/>
      <c r="C712" s="240"/>
      <c r="D712" s="112"/>
      <c r="E712" s="269"/>
      <c r="F712" s="13"/>
      <c r="G712" s="45"/>
      <c r="H712" s="258"/>
      <c r="I712" s="263"/>
      <c r="J712" s="314"/>
    </row>
    <row r="713" spans="1:10" s="28" customFormat="1" x14ac:dyDescent="0.2">
      <c r="A713" s="97" t="s">
        <v>211</v>
      </c>
      <c r="B713" s="98" t="s">
        <v>203</v>
      </c>
      <c r="C713" s="236" t="s">
        <v>665</v>
      </c>
      <c r="D713" s="100" t="s">
        <v>54</v>
      </c>
      <c r="E713" s="281"/>
      <c r="F713" s="111"/>
      <c r="G713" s="161"/>
      <c r="H713" s="309"/>
      <c r="I713" s="282"/>
      <c r="J713" s="320"/>
    </row>
    <row r="714" spans="1:10" s="183" customFormat="1" ht="11.25" x14ac:dyDescent="0.2">
      <c r="A714" s="215"/>
      <c r="B714" s="216"/>
      <c r="C714" s="239"/>
      <c r="D714" s="14"/>
      <c r="E714" s="269"/>
      <c r="F714" s="23"/>
      <c r="G714" s="159"/>
      <c r="H714" s="258"/>
      <c r="I714" s="263" t="str">
        <f>IF(ISNUMBER(E714),SUM(G714:H714),"")</f>
        <v/>
      </c>
      <c r="J714" s="314" t="str">
        <f>IF(ISNUMBER(I714),I714*E714,"")</f>
        <v/>
      </c>
    </row>
    <row r="715" spans="1:10" s="136" customFormat="1" x14ac:dyDescent="0.2">
      <c r="A715" s="131" t="s">
        <v>211</v>
      </c>
      <c r="B715" s="96" t="s">
        <v>203</v>
      </c>
      <c r="C715" s="115" t="s">
        <v>203</v>
      </c>
      <c r="D715" s="169" t="s">
        <v>141</v>
      </c>
      <c r="E715" s="269">
        <v>0.2</v>
      </c>
      <c r="F715" s="126" t="s">
        <v>68</v>
      </c>
      <c r="G715" s="779"/>
      <c r="H715" s="784"/>
      <c r="I715" s="263">
        <f>IF(ISNUMBER(E715),SUM(G715:H715),"")</f>
        <v>0</v>
      </c>
      <c r="J715" s="314">
        <f>IF(ISNUMBER(I715),I715*E715,"")</f>
        <v>0</v>
      </c>
    </row>
    <row r="716" spans="1:10" s="136" customFormat="1" ht="22.5" x14ac:dyDescent="0.2">
      <c r="A716" s="217"/>
      <c r="B716" s="218"/>
      <c r="C716" s="241"/>
      <c r="D716" s="137" t="s">
        <v>97</v>
      </c>
      <c r="E716" s="401"/>
      <c r="F716" s="196"/>
      <c r="G716" s="779"/>
      <c r="H716" s="784"/>
      <c r="I716" s="163" t="str">
        <f>IF(ISNUMBER(E716),SUM(G716:H716),"")</f>
        <v/>
      </c>
      <c r="J716" s="195" t="str">
        <f>IF(ISNUMBER(I716),I716*E716,"")</f>
        <v/>
      </c>
    </row>
    <row r="717" spans="1:10" s="136" customFormat="1" ht="22.5" x14ac:dyDescent="0.2">
      <c r="A717" s="217"/>
      <c r="B717" s="218"/>
      <c r="C717" s="241"/>
      <c r="D717" s="137" t="s">
        <v>248</v>
      </c>
      <c r="E717" s="401"/>
      <c r="F717" s="196"/>
      <c r="G717" s="779"/>
      <c r="H717" s="784"/>
      <c r="I717" s="163"/>
      <c r="J717" s="195"/>
    </row>
    <row r="718" spans="1:10" s="183" customFormat="1" ht="11.25" x14ac:dyDescent="0.2">
      <c r="A718" s="131" t="s">
        <v>204</v>
      </c>
      <c r="B718" s="96" t="s">
        <v>203</v>
      </c>
      <c r="C718" s="115" t="s">
        <v>204</v>
      </c>
      <c r="D718" s="24" t="s">
        <v>347</v>
      </c>
      <c r="E718" s="269">
        <v>19</v>
      </c>
      <c r="F718" s="13" t="s">
        <v>74</v>
      </c>
      <c r="G718" s="772"/>
      <c r="H718" s="784"/>
      <c r="I718" s="263">
        <f>IF(ISNUMBER(E718),SUM(G718:H718),"")</f>
        <v>0</v>
      </c>
      <c r="J718" s="314">
        <f>IF(ISNUMBER(I718),I718*E718,"")</f>
        <v>0</v>
      </c>
    </row>
    <row r="719" spans="1:10" s="136" customFormat="1" ht="33.75" x14ac:dyDescent="0.2">
      <c r="A719" s="200"/>
      <c r="B719" s="201"/>
      <c r="C719" s="237"/>
      <c r="D719" s="145" t="s">
        <v>792</v>
      </c>
      <c r="E719" s="399"/>
      <c r="F719" s="12"/>
      <c r="G719" s="175"/>
      <c r="H719" s="258"/>
      <c r="I719" s="187" t="str">
        <f>IF(ISNUMBER(E719),SUM(G719:H719),"")</f>
        <v/>
      </c>
      <c r="J719" s="317" t="str">
        <f>IF(ISNUMBER(I719),I719*E719,"")</f>
        <v/>
      </c>
    </row>
    <row r="720" spans="1:10" s="247" customFormat="1" ht="13.5" thickBot="1" x14ac:dyDescent="0.25">
      <c r="A720" s="174"/>
      <c r="B720" s="173"/>
      <c r="C720" s="257"/>
      <c r="D720" s="249"/>
      <c r="E720" s="402"/>
      <c r="F720" s="250"/>
      <c r="G720" s="823"/>
      <c r="H720" s="824"/>
      <c r="I720" s="824"/>
      <c r="J720" s="825"/>
    </row>
    <row r="721" spans="1:10" s="20" customFormat="1" ht="12" thickBot="1" x14ac:dyDescent="0.25">
      <c r="A721" s="134" t="s">
        <v>211</v>
      </c>
      <c r="B721" s="107" t="s">
        <v>203</v>
      </c>
      <c r="C721" s="110" t="s">
        <v>494</v>
      </c>
      <c r="D721" s="107" t="s">
        <v>54</v>
      </c>
      <c r="E721" s="312"/>
      <c r="F721" s="114"/>
      <c r="G721" s="162"/>
      <c r="H721" s="310"/>
      <c r="I721" s="298"/>
      <c r="J721" s="321">
        <f>SUM(J715:J720)</f>
        <v>0</v>
      </c>
    </row>
    <row r="722" spans="1:10" s="184" customFormat="1" ht="12" thickBot="1" x14ac:dyDescent="0.25">
      <c r="A722" s="215"/>
      <c r="B722" s="216"/>
      <c r="C722" s="239"/>
      <c r="D722" s="14"/>
      <c r="E722" s="269"/>
      <c r="F722" s="23"/>
      <c r="G722" s="45"/>
      <c r="H722" s="258"/>
      <c r="I722" s="263"/>
      <c r="J722" s="314"/>
    </row>
    <row r="723" spans="1:10" s="95" customFormat="1" ht="15" x14ac:dyDescent="0.2">
      <c r="A723" s="91" t="s">
        <v>212</v>
      </c>
      <c r="B723" s="92"/>
      <c r="C723" s="235" t="s">
        <v>684</v>
      </c>
      <c r="D723" s="93" t="s">
        <v>46</v>
      </c>
      <c r="E723" s="396"/>
      <c r="F723" s="118"/>
      <c r="G723" s="160"/>
      <c r="H723" s="308"/>
      <c r="I723" s="318"/>
      <c r="J723" s="319"/>
    </row>
    <row r="724" spans="1:10" s="184" customFormat="1" ht="11.25" x14ac:dyDescent="0.2">
      <c r="A724" s="213"/>
      <c r="B724" s="214"/>
      <c r="C724" s="240"/>
      <c r="D724" s="112"/>
      <c r="E724" s="269"/>
      <c r="F724" s="13"/>
      <c r="G724" s="45"/>
      <c r="H724" s="258"/>
      <c r="I724" s="263" t="str">
        <f t="shared" ref="I724:I732" si="6">IF(ISNUMBER(E724),SUM(G724:H724),"")</f>
        <v/>
      </c>
      <c r="J724" s="314" t="str">
        <f t="shared" ref="J724:J732" si="7">IF(ISNUMBER(I724),I724*E724,"")</f>
        <v/>
      </c>
    </row>
    <row r="725" spans="1:10" s="184" customFormat="1" ht="11.25" x14ac:dyDescent="0.2">
      <c r="A725" s="215"/>
      <c r="B725" s="216"/>
      <c r="C725" s="239"/>
      <c r="D725" s="24" t="s">
        <v>47</v>
      </c>
      <c r="E725" s="269"/>
      <c r="F725" s="23"/>
      <c r="G725" s="45"/>
      <c r="H725" s="258"/>
      <c r="I725" s="263" t="str">
        <f t="shared" si="6"/>
        <v/>
      </c>
      <c r="J725" s="314" t="str">
        <f t="shared" si="7"/>
        <v/>
      </c>
    </row>
    <row r="726" spans="1:10" s="184" customFormat="1" ht="11.25" x14ac:dyDescent="0.2">
      <c r="A726" s="215"/>
      <c r="B726" s="216"/>
      <c r="C726" s="239"/>
      <c r="D726" s="11" t="s">
        <v>48</v>
      </c>
      <c r="E726" s="269"/>
      <c r="F726" s="23"/>
      <c r="G726" s="45"/>
      <c r="H726" s="258"/>
      <c r="I726" s="263" t="str">
        <f t="shared" si="6"/>
        <v/>
      </c>
      <c r="J726" s="314" t="str">
        <f t="shared" si="7"/>
        <v/>
      </c>
    </row>
    <row r="727" spans="1:10" s="184" customFormat="1" ht="11.25" x14ac:dyDescent="0.2">
      <c r="A727" s="215"/>
      <c r="B727" s="216"/>
      <c r="C727" s="239"/>
      <c r="D727" s="14" t="s">
        <v>130</v>
      </c>
      <c r="E727" s="269"/>
      <c r="F727" s="23"/>
      <c r="G727" s="45"/>
      <c r="H727" s="258"/>
      <c r="I727" s="263" t="str">
        <f t="shared" si="6"/>
        <v/>
      </c>
      <c r="J727" s="314" t="str">
        <f t="shared" si="7"/>
        <v/>
      </c>
    </row>
    <row r="728" spans="1:10" s="183" customFormat="1" ht="22.5" x14ac:dyDescent="0.2">
      <c r="A728" s="215"/>
      <c r="B728" s="216"/>
      <c r="C728" s="239"/>
      <c r="D728" s="14" t="s">
        <v>119</v>
      </c>
      <c r="E728" s="269"/>
      <c r="F728" s="23"/>
      <c r="G728" s="159"/>
      <c r="H728" s="258"/>
      <c r="I728" s="263" t="str">
        <f t="shared" si="6"/>
        <v/>
      </c>
      <c r="J728" s="314" t="str">
        <f t="shared" si="7"/>
        <v/>
      </c>
    </row>
    <row r="729" spans="1:10" s="183" customFormat="1" ht="22.5" x14ac:dyDescent="0.2">
      <c r="A729" s="215"/>
      <c r="B729" s="216"/>
      <c r="C729" s="239"/>
      <c r="D729" s="14" t="s">
        <v>120</v>
      </c>
      <c r="E729" s="269"/>
      <c r="F729" s="23"/>
      <c r="G729" s="159"/>
      <c r="H729" s="258"/>
      <c r="I729" s="263" t="str">
        <f t="shared" si="6"/>
        <v/>
      </c>
      <c r="J729" s="314" t="str">
        <f t="shared" si="7"/>
        <v/>
      </c>
    </row>
    <row r="730" spans="1:10" s="183" customFormat="1" ht="11.25" x14ac:dyDescent="0.2">
      <c r="A730" s="215"/>
      <c r="B730" s="216"/>
      <c r="C730" s="239"/>
      <c r="D730" s="14" t="s">
        <v>121</v>
      </c>
      <c r="E730" s="269"/>
      <c r="F730" s="23"/>
      <c r="G730" s="159"/>
      <c r="H730" s="258"/>
      <c r="I730" s="263" t="str">
        <f t="shared" si="6"/>
        <v/>
      </c>
      <c r="J730" s="314" t="str">
        <f t="shared" si="7"/>
        <v/>
      </c>
    </row>
    <row r="731" spans="1:10" s="183" customFormat="1" ht="11.25" customHeight="1" x14ac:dyDescent="0.2">
      <c r="A731" s="215"/>
      <c r="B731" s="216"/>
      <c r="C731" s="239"/>
      <c r="D731" s="14" t="s">
        <v>215</v>
      </c>
      <c r="E731" s="269"/>
      <c r="F731" s="23"/>
      <c r="G731" s="159"/>
      <c r="H731" s="258"/>
      <c r="I731" s="263" t="str">
        <f t="shared" si="6"/>
        <v/>
      </c>
      <c r="J731" s="314" t="str">
        <f t="shared" si="7"/>
        <v/>
      </c>
    </row>
    <row r="732" spans="1:10" s="183" customFormat="1" ht="12.75" customHeight="1" x14ac:dyDescent="0.2">
      <c r="A732" s="213"/>
      <c r="B732" s="214"/>
      <c r="C732" s="240"/>
      <c r="D732" s="3"/>
      <c r="E732" s="392"/>
      <c r="F732" s="23"/>
      <c r="G732" s="159"/>
      <c r="H732" s="258"/>
      <c r="I732" s="263" t="str">
        <f t="shared" si="6"/>
        <v/>
      </c>
      <c r="J732" s="314" t="str">
        <f t="shared" si="7"/>
        <v/>
      </c>
    </row>
    <row r="733" spans="1:10" s="28" customFormat="1" x14ac:dyDescent="0.2">
      <c r="A733" s="97" t="s">
        <v>212</v>
      </c>
      <c r="B733" s="98" t="s">
        <v>203</v>
      </c>
      <c r="C733" s="236" t="s">
        <v>665</v>
      </c>
      <c r="D733" s="100" t="s">
        <v>9</v>
      </c>
      <c r="E733" s="281"/>
      <c r="F733" s="111"/>
      <c r="G733" s="161"/>
      <c r="H733" s="309"/>
      <c r="I733" s="282"/>
      <c r="J733" s="320"/>
    </row>
    <row r="734" spans="1:10" s="183" customFormat="1" ht="11.25" x14ac:dyDescent="0.2">
      <c r="A734" s="215"/>
      <c r="B734" s="216"/>
      <c r="C734" s="239"/>
      <c r="D734" s="14"/>
      <c r="E734" s="269"/>
      <c r="F734" s="23"/>
      <c r="G734" s="159"/>
      <c r="H734" s="258"/>
      <c r="I734" s="263" t="str">
        <f>IF(ISNUMBER(E734),SUM(G734:H734),"")</f>
        <v/>
      </c>
      <c r="J734" s="314" t="str">
        <f>IF(ISNUMBER(I734),I734*E734,"")</f>
        <v/>
      </c>
    </row>
    <row r="735" spans="1:10" s="183" customFormat="1" ht="11.25" x14ac:dyDescent="0.2">
      <c r="A735" s="131" t="s">
        <v>212</v>
      </c>
      <c r="B735" s="96" t="s">
        <v>203</v>
      </c>
      <c r="C735" s="115" t="s">
        <v>203</v>
      </c>
      <c r="D735" s="177" t="s">
        <v>131</v>
      </c>
      <c r="E735" s="269">
        <v>18.7</v>
      </c>
      <c r="F735" s="13" t="s">
        <v>193</v>
      </c>
      <c r="G735" s="772"/>
      <c r="H735" s="784"/>
      <c r="I735" s="263">
        <f>IF(ISNUMBER(E735),SUM(G735:H735),"")</f>
        <v>0</v>
      </c>
      <c r="J735" s="314">
        <f>IF(ISNUMBER(I735),I735*E735,"")</f>
        <v>0</v>
      </c>
    </row>
    <row r="736" spans="1:10" s="183" customFormat="1" ht="22.5" x14ac:dyDescent="0.2">
      <c r="A736" s="215"/>
      <c r="B736" s="216"/>
      <c r="C736" s="239"/>
      <c r="D736" s="145" t="s">
        <v>285</v>
      </c>
      <c r="E736" s="269"/>
      <c r="F736" s="23"/>
      <c r="G736" s="772"/>
      <c r="H736" s="784"/>
      <c r="I736" s="263" t="str">
        <f>IF(ISNUMBER(E736),SUM(G736:H736),"")</f>
        <v/>
      </c>
      <c r="J736" s="314" t="str">
        <f>IF(ISNUMBER(I736),I736*E736,"")</f>
        <v/>
      </c>
    </row>
    <row r="737" spans="1:10" s="183" customFormat="1" ht="33.75" x14ac:dyDescent="0.2">
      <c r="A737" s="215"/>
      <c r="B737" s="216"/>
      <c r="C737" s="239"/>
      <c r="D737" s="145" t="s">
        <v>599</v>
      </c>
      <c r="E737" s="269"/>
      <c r="F737" s="23"/>
      <c r="G737" s="772"/>
      <c r="H737" s="784"/>
      <c r="I737" s="263"/>
      <c r="J737" s="314"/>
    </row>
    <row r="738" spans="1:10" x14ac:dyDescent="0.2">
      <c r="A738" s="42"/>
      <c r="B738" s="43"/>
      <c r="C738" s="17"/>
      <c r="D738" s="339" t="s">
        <v>275</v>
      </c>
      <c r="E738" s="398"/>
      <c r="F738" s="340"/>
      <c r="G738" s="770"/>
      <c r="H738" s="784"/>
    </row>
    <row r="739" spans="1:10" s="183" customFormat="1" ht="22.5" x14ac:dyDescent="0.2">
      <c r="A739" s="215"/>
      <c r="B739" s="216"/>
      <c r="C739" s="239"/>
      <c r="D739" s="145" t="s">
        <v>132</v>
      </c>
      <c r="E739" s="269"/>
      <c r="F739" s="23"/>
      <c r="G739" s="772"/>
      <c r="H739" s="784"/>
      <c r="I739" s="263"/>
      <c r="J739" s="314"/>
    </row>
    <row r="740" spans="1:10" s="183" customFormat="1" ht="11.25" x14ac:dyDescent="0.2">
      <c r="A740" s="215"/>
      <c r="B740" s="216"/>
      <c r="C740" s="239"/>
      <c r="D740" s="145" t="s">
        <v>249</v>
      </c>
      <c r="E740" s="269"/>
      <c r="F740" s="23"/>
      <c r="G740" s="772"/>
      <c r="H740" s="784"/>
      <c r="I740" s="263"/>
      <c r="J740" s="314"/>
    </row>
    <row r="741" spans="1:10" s="183" customFormat="1" ht="11.25" x14ac:dyDescent="0.2">
      <c r="A741" s="131" t="s">
        <v>212</v>
      </c>
      <c r="B741" s="96" t="s">
        <v>203</v>
      </c>
      <c r="C741" s="115" t="s">
        <v>204</v>
      </c>
      <c r="D741" s="177" t="s">
        <v>133</v>
      </c>
      <c r="E741" s="269">
        <f>(18.7*1.3)</f>
        <v>24.31</v>
      </c>
      <c r="F741" s="13" t="s">
        <v>193</v>
      </c>
      <c r="G741" s="772"/>
      <c r="H741" s="784"/>
      <c r="I741" s="263">
        <f>IF(ISNUMBER(E741),SUM(G741:H741),"")</f>
        <v>0</v>
      </c>
      <c r="J741" s="314">
        <f>IF(ISNUMBER(I741),I741*E741,"")</f>
        <v>0</v>
      </c>
    </row>
    <row r="742" spans="1:10" s="183" customFormat="1" ht="22.5" x14ac:dyDescent="0.2">
      <c r="A742" s="215"/>
      <c r="B742" s="216"/>
      <c r="C742" s="239"/>
      <c r="D742" s="145" t="s">
        <v>286</v>
      </c>
      <c r="E742" s="411"/>
      <c r="F742" s="23"/>
      <c r="G742" s="159"/>
      <c r="H742" s="258"/>
      <c r="I742" s="263" t="str">
        <f>IF(ISNUMBER(E742),SUM(G742:H742),"")</f>
        <v/>
      </c>
      <c r="J742" s="314" t="str">
        <f>IF(ISNUMBER(I742),I742*E742,"")</f>
        <v/>
      </c>
    </row>
    <row r="743" spans="1:10" s="183" customFormat="1" ht="33.75" x14ac:dyDescent="0.2">
      <c r="A743" s="215"/>
      <c r="B743" s="216"/>
      <c r="C743" s="239"/>
      <c r="D743" s="145" t="s">
        <v>599</v>
      </c>
      <c r="E743" s="411"/>
      <c r="F743" s="23"/>
      <c r="G743" s="159"/>
      <c r="H743" s="258"/>
      <c r="I743" s="263"/>
      <c r="J743" s="314"/>
    </row>
    <row r="744" spans="1:10" x14ac:dyDescent="0.2">
      <c r="A744" s="42"/>
      <c r="B744" s="43"/>
      <c r="C744" s="17"/>
      <c r="D744" s="339" t="s">
        <v>275</v>
      </c>
      <c r="E744" s="489"/>
      <c r="F744" s="340"/>
      <c r="H744" s="258"/>
    </row>
    <row r="745" spans="1:10" s="183" customFormat="1" ht="11.25" x14ac:dyDescent="0.2">
      <c r="A745" s="215"/>
      <c r="B745" s="216"/>
      <c r="C745" s="239"/>
      <c r="D745" s="145"/>
      <c r="E745" s="411"/>
      <c r="F745" s="23"/>
      <c r="G745" s="159"/>
      <c r="H745" s="258"/>
      <c r="I745" s="263"/>
      <c r="J745" s="314"/>
    </row>
    <row r="746" spans="1:10" s="183" customFormat="1" ht="11.25" x14ac:dyDescent="0.2">
      <c r="A746" s="131" t="s">
        <v>212</v>
      </c>
      <c r="B746" s="96" t="s">
        <v>203</v>
      </c>
      <c r="C746" s="115" t="s">
        <v>206</v>
      </c>
      <c r="D746" s="24" t="s">
        <v>230</v>
      </c>
      <c r="E746" s="269"/>
      <c r="F746" s="13"/>
      <c r="G746" s="159"/>
      <c r="H746" s="258"/>
      <c r="I746" s="263" t="str">
        <f t="shared" ref="I746:I751" si="8">IF(ISNUMBER(E746),SUM(G746:H746),"")</f>
        <v/>
      </c>
      <c r="J746" s="314" t="str">
        <f t="shared" ref="J746:J751" si="9">IF(ISNUMBER(I746),I746*E746,"")</f>
        <v/>
      </c>
    </row>
    <row r="747" spans="1:10" s="183" customFormat="1" ht="33.75" x14ac:dyDescent="0.2">
      <c r="A747" s="215"/>
      <c r="B747" s="216"/>
      <c r="C747" s="239"/>
      <c r="D747" s="14" t="s">
        <v>134</v>
      </c>
      <c r="E747" s="269"/>
      <c r="F747" s="23"/>
      <c r="G747" s="159"/>
      <c r="H747" s="258"/>
      <c r="I747" s="263" t="str">
        <f t="shared" si="8"/>
        <v/>
      </c>
      <c r="J747" s="314" t="str">
        <f t="shared" si="9"/>
        <v/>
      </c>
    </row>
    <row r="748" spans="1:10" s="184" customFormat="1" ht="11.25" x14ac:dyDescent="0.2">
      <c r="A748" s="215"/>
      <c r="B748" s="216"/>
      <c r="C748" s="239"/>
      <c r="D748" s="14" t="s">
        <v>129</v>
      </c>
      <c r="E748" s="269"/>
      <c r="F748" s="23"/>
      <c r="G748" s="45"/>
      <c r="H748" s="258"/>
      <c r="I748" s="263" t="str">
        <f t="shared" si="8"/>
        <v/>
      </c>
      <c r="J748" s="314" t="str">
        <f t="shared" si="9"/>
        <v/>
      </c>
    </row>
    <row r="749" spans="1:10" s="184" customFormat="1" ht="11.25" x14ac:dyDescent="0.2">
      <c r="A749" s="215"/>
      <c r="B749" s="216"/>
      <c r="C749" s="239"/>
      <c r="D749" s="14" t="s">
        <v>118</v>
      </c>
      <c r="E749" s="269"/>
      <c r="F749" s="23"/>
      <c r="G749" s="45"/>
      <c r="H749" s="258"/>
      <c r="I749" s="263" t="str">
        <f t="shared" si="8"/>
        <v/>
      </c>
      <c r="J749" s="314" t="str">
        <f t="shared" si="9"/>
        <v/>
      </c>
    </row>
    <row r="750" spans="1:10" s="184" customFormat="1" ht="11.25" x14ac:dyDescent="0.2">
      <c r="A750" s="215"/>
      <c r="B750" s="216"/>
      <c r="C750" s="239"/>
      <c r="D750" s="14" t="s">
        <v>596</v>
      </c>
      <c r="E750" s="269"/>
      <c r="F750" s="23"/>
      <c r="G750" s="45"/>
      <c r="H750" s="258"/>
      <c r="I750" s="263" t="str">
        <f t="shared" si="8"/>
        <v/>
      </c>
      <c r="J750" s="314" t="str">
        <f t="shared" si="9"/>
        <v/>
      </c>
    </row>
    <row r="751" spans="1:10" s="184" customFormat="1" ht="11.25" x14ac:dyDescent="0.2">
      <c r="A751" s="215"/>
      <c r="B751" s="216"/>
      <c r="C751" s="239"/>
      <c r="D751" s="14" t="s">
        <v>34</v>
      </c>
      <c r="E751" s="269"/>
      <c r="F751" s="23"/>
      <c r="G751" s="45"/>
      <c r="H751" s="258"/>
      <c r="I751" s="263" t="str">
        <f t="shared" si="8"/>
        <v/>
      </c>
      <c r="J751" s="314" t="str">
        <f t="shared" si="9"/>
        <v/>
      </c>
    </row>
    <row r="752" spans="1:10" x14ac:dyDescent="0.2">
      <c r="A752" s="42"/>
      <c r="B752" s="43"/>
      <c r="C752" s="17"/>
      <c r="D752" s="339" t="s">
        <v>275</v>
      </c>
      <c r="E752" s="398"/>
      <c r="F752" s="340"/>
      <c r="H752" s="258"/>
    </row>
    <row r="753" spans="1:10" s="184" customFormat="1" ht="11.25" x14ac:dyDescent="0.2">
      <c r="A753" s="131" t="s">
        <v>212</v>
      </c>
      <c r="B753" s="96" t="s">
        <v>203</v>
      </c>
      <c r="C753" s="115" t="s">
        <v>55</v>
      </c>
      <c r="D753" s="123" t="s">
        <v>348</v>
      </c>
      <c r="E753" s="269">
        <v>17</v>
      </c>
      <c r="F753" s="13" t="s">
        <v>193</v>
      </c>
      <c r="G753" s="781"/>
      <c r="H753" s="784"/>
      <c r="I753" s="263">
        <f>IF(ISNUMBER(E753),SUM(G753:H753),"")</f>
        <v>0</v>
      </c>
      <c r="J753" s="314">
        <f>IF(ISNUMBER(I753),I753*E753,"")</f>
        <v>0</v>
      </c>
    </row>
    <row r="754" spans="1:10" s="184" customFormat="1" ht="11.25" x14ac:dyDescent="0.2">
      <c r="A754" s="215"/>
      <c r="B754" s="216"/>
      <c r="C754" s="115"/>
      <c r="D754" s="123"/>
      <c r="E754" s="269"/>
      <c r="F754" s="13"/>
      <c r="G754" s="770"/>
      <c r="H754" s="784"/>
      <c r="I754" s="263"/>
      <c r="J754" s="314"/>
    </row>
    <row r="755" spans="1:10" s="183" customFormat="1" ht="11.25" x14ac:dyDescent="0.2">
      <c r="A755" s="131" t="s">
        <v>212</v>
      </c>
      <c r="B755" s="96" t="s">
        <v>203</v>
      </c>
      <c r="C755" s="115" t="s">
        <v>208</v>
      </c>
      <c r="D755" s="24" t="s">
        <v>174</v>
      </c>
      <c r="E755" s="548">
        <f>E753</f>
        <v>17</v>
      </c>
      <c r="F755" s="13" t="s">
        <v>193</v>
      </c>
      <c r="G755" s="781"/>
      <c r="H755" s="784"/>
      <c r="I755" s="263">
        <f>IF(ISNUMBER(E755),SUM(G755:H755),"")</f>
        <v>0</v>
      </c>
      <c r="J755" s="314">
        <f>IF(ISNUMBER(I755),I755*E755,"")</f>
        <v>0</v>
      </c>
    </row>
    <row r="756" spans="1:10" s="28" customFormat="1" ht="33.75" x14ac:dyDescent="0.2">
      <c r="A756" s="215"/>
      <c r="B756" s="216"/>
      <c r="C756" s="239"/>
      <c r="D756" s="14" t="s">
        <v>254</v>
      </c>
      <c r="E756" s="269"/>
      <c r="F756" s="23"/>
      <c r="G756" s="770"/>
      <c r="H756" s="784"/>
      <c r="I756" s="263" t="str">
        <f t="shared" ref="I756:I764" si="10">IF(ISNUMBER(E756),SUM(G756:H756),"")</f>
        <v/>
      </c>
      <c r="J756" s="314" t="str">
        <f t="shared" ref="J756:J764" si="11">IF(ISNUMBER(I756),I756*E756,"")</f>
        <v/>
      </c>
    </row>
    <row r="757" spans="1:10" s="28" customFormat="1" ht="33.75" x14ac:dyDescent="0.2">
      <c r="A757" s="215"/>
      <c r="B757" s="216"/>
      <c r="C757" s="239"/>
      <c r="D757" s="14" t="s">
        <v>16</v>
      </c>
      <c r="E757" s="269"/>
      <c r="F757" s="23"/>
      <c r="G757" s="770"/>
      <c r="H757" s="784"/>
      <c r="I757" s="263" t="str">
        <f t="shared" si="10"/>
        <v/>
      </c>
      <c r="J757" s="314" t="str">
        <f t="shared" si="11"/>
        <v/>
      </c>
    </row>
    <row r="758" spans="1:10" s="28" customFormat="1" ht="22.5" x14ac:dyDescent="0.2">
      <c r="A758" s="215"/>
      <c r="B758" s="216"/>
      <c r="C758" s="239"/>
      <c r="D758" s="14" t="s">
        <v>17</v>
      </c>
      <c r="E758" s="269"/>
      <c r="F758" s="23"/>
      <c r="G758" s="770"/>
      <c r="H758" s="784"/>
      <c r="I758" s="263" t="str">
        <f t="shared" si="10"/>
        <v/>
      </c>
      <c r="J758" s="314" t="str">
        <f t="shared" si="11"/>
        <v/>
      </c>
    </row>
    <row r="759" spans="1:10" s="28" customFormat="1" x14ac:dyDescent="0.2">
      <c r="A759" s="215"/>
      <c r="B759" s="216"/>
      <c r="C759" s="239"/>
      <c r="D759" s="14" t="s">
        <v>129</v>
      </c>
      <c r="E759" s="269"/>
      <c r="F759" s="23"/>
      <c r="G759" s="770"/>
      <c r="H759" s="784"/>
      <c r="I759" s="263" t="str">
        <f t="shared" si="10"/>
        <v/>
      </c>
      <c r="J759" s="314" t="str">
        <f t="shared" si="11"/>
        <v/>
      </c>
    </row>
    <row r="760" spans="1:10" s="28" customFormat="1" x14ac:dyDescent="0.2">
      <c r="A760" s="215"/>
      <c r="B760" s="216"/>
      <c r="C760" s="239"/>
      <c r="D760" s="21" t="s">
        <v>600</v>
      </c>
      <c r="E760" s="269"/>
      <c r="F760" s="23"/>
      <c r="G760" s="770"/>
      <c r="H760" s="784"/>
      <c r="I760" s="263" t="str">
        <f t="shared" si="10"/>
        <v/>
      </c>
      <c r="J760" s="314" t="str">
        <f t="shared" si="11"/>
        <v/>
      </c>
    </row>
    <row r="761" spans="1:10" s="183" customFormat="1" ht="11.25" x14ac:dyDescent="0.2">
      <c r="A761" s="131" t="s">
        <v>212</v>
      </c>
      <c r="B761" s="96" t="s">
        <v>203</v>
      </c>
      <c r="C761" s="115" t="s">
        <v>209</v>
      </c>
      <c r="D761" s="24" t="s">
        <v>18</v>
      </c>
      <c r="E761" s="548">
        <v>17.7</v>
      </c>
      <c r="F761" s="13" t="s">
        <v>74</v>
      </c>
      <c r="G761" s="781"/>
      <c r="H761" s="784"/>
      <c r="I761" s="263">
        <f>IF(ISNUMBER(E761),SUM(G761:H761),"")</f>
        <v>0</v>
      </c>
      <c r="J761" s="314">
        <f>IF(ISNUMBER(I761),I761*E761,"")</f>
        <v>0</v>
      </c>
    </row>
    <row r="762" spans="1:10" s="183" customFormat="1" ht="47.25" customHeight="1" x14ac:dyDescent="0.2">
      <c r="A762" s="215"/>
      <c r="B762" s="216"/>
      <c r="C762" s="239"/>
      <c r="D762" s="14" t="s">
        <v>224</v>
      </c>
      <c r="E762" s="269"/>
      <c r="F762" s="23"/>
      <c r="G762" s="772"/>
      <c r="H762" s="784"/>
      <c r="I762" s="263" t="str">
        <f t="shared" si="10"/>
        <v/>
      </c>
      <c r="J762" s="314" t="str">
        <f t="shared" si="11"/>
        <v/>
      </c>
    </row>
    <row r="763" spans="1:10" s="185" customFormat="1" ht="11.25" x14ac:dyDescent="0.2">
      <c r="A763" s="215"/>
      <c r="B763" s="216"/>
      <c r="C763" s="239"/>
      <c r="D763" s="14" t="s">
        <v>129</v>
      </c>
      <c r="E763" s="269"/>
      <c r="F763" s="23"/>
      <c r="G763" s="780"/>
      <c r="H763" s="784"/>
      <c r="I763" s="263" t="str">
        <f t="shared" si="10"/>
        <v/>
      </c>
      <c r="J763" s="314" t="str">
        <f t="shared" si="11"/>
        <v/>
      </c>
    </row>
    <row r="764" spans="1:10" s="185" customFormat="1" ht="11.25" x14ac:dyDescent="0.2">
      <c r="A764" s="215"/>
      <c r="B764" s="216"/>
      <c r="C764" s="239"/>
      <c r="D764" s="14" t="s">
        <v>217</v>
      </c>
      <c r="E764" s="269"/>
      <c r="F764" s="23"/>
      <c r="G764" s="780"/>
      <c r="H764" s="784"/>
      <c r="I764" s="263" t="str">
        <f t="shared" si="10"/>
        <v/>
      </c>
      <c r="J764" s="314" t="str">
        <f t="shared" si="11"/>
        <v/>
      </c>
    </row>
    <row r="765" spans="1:10" s="185" customFormat="1" ht="11.25" x14ac:dyDescent="0.2">
      <c r="A765" s="215"/>
      <c r="B765" s="216"/>
      <c r="C765" s="239"/>
      <c r="D765" s="14" t="s">
        <v>250</v>
      </c>
      <c r="E765" s="269"/>
      <c r="F765" s="23"/>
      <c r="G765" s="780"/>
      <c r="H765" s="784"/>
      <c r="I765" s="263"/>
      <c r="J765" s="314"/>
    </row>
    <row r="766" spans="1:10" s="185" customFormat="1" ht="11.25" x14ac:dyDescent="0.2">
      <c r="A766" s="215"/>
      <c r="B766" s="216"/>
      <c r="C766" s="239"/>
      <c r="D766" s="14"/>
      <c r="E766" s="269"/>
      <c r="F766" s="23"/>
      <c r="G766" s="780"/>
      <c r="H766" s="784"/>
      <c r="I766" s="263"/>
      <c r="J766" s="314"/>
    </row>
    <row r="767" spans="1:10" s="185" customFormat="1" ht="11.25" x14ac:dyDescent="0.2">
      <c r="A767" s="180" t="s">
        <v>212</v>
      </c>
      <c r="B767" s="144" t="s">
        <v>203</v>
      </c>
      <c r="C767" s="246" t="s">
        <v>211</v>
      </c>
      <c r="D767" s="24" t="s">
        <v>234</v>
      </c>
      <c r="E767" s="548">
        <v>1</v>
      </c>
      <c r="F767" s="23" t="s">
        <v>74</v>
      </c>
      <c r="G767" s="772"/>
      <c r="H767" s="784"/>
      <c r="I767" s="263">
        <f>IF(ISNUMBER(E767),SUM(G767:H767),"")</f>
        <v>0</v>
      </c>
      <c r="J767" s="314">
        <f>IF(ISNUMBER(I767),I767*E767,"")</f>
        <v>0</v>
      </c>
    </row>
    <row r="768" spans="1:10" s="185" customFormat="1" ht="33.75" x14ac:dyDescent="0.2">
      <c r="A768" s="270"/>
      <c r="B768" s="271"/>
      <c r="C768" s="272"/>
      <c r="D768" s="14" t="s">
        <v>236</v>
      </c>
      <c r="E768" s="269"/>
      <c r="F768" s="23"/>
      <c r="G768" s="53"/>
      <c r="H768" s="258"/>
      <c r="I768" s="263"/>
      <c r="J768" s="314"/>
    </row>
    <row r="769" spans="1:13" s="185" customFormat="1" ht="11.25" x14ac:dyDescent="0.2">
      <c r="A769" s="270"/>
      <c r="B769" s="271"/>
      <c r="C769" s="272"/>
      <c r="D769" s="14" t="s">
        <v>129</v>
      </c>
      <c r="E769" s="269"/>
      <c r="F769" s="23"/>
      <c r="G769" s="53"/>
      <c r="H769" s="258"/>
      <c r="I769" s="263"/>
      <c r="J769" s="314"/>
    </row>
    <row r="770" spans="1:13" s="185" customFormat="1" ht="11.25" x14ac:dyDescent="0.2">
      <c r="A770" s="270"/>
      <c r="B770" s="271"/>
      <c r="C770" s="272"/>
      <c r="D770" s="14" t="s">
        <v>235</v>
      </c>
      <c r="E770" s="269"/>
      <c r="F770" s="23"/>
      <c r="G770" s="53"/>
      <c r="H770" s="258"/>
      <c r="I770" s="263"/>
      <c r="J770" s="314"/>
    </row>
    <row r="771" spans="1:13" s="185" customFormat="1" ht="13.5" customHeight="1" x14ac:dyDescent="0.2">
      <c r="A771" s="270"/>
      <c r="B771" s="271"/>
      <c r="C771" s="272"/>
      <c r="D771" s="14" t="s">
        <v>251</v>
      </c>
      <c r="E771" s="269"/>
      <c r="F771" s="23"/>
      <c r="G771" s="53"/>
      <c r="H771" s="258"/>
      <c r="I771" s="263"/>
      <c r="J771" s="314"/>
    </row>
    <row r="772" spans="1:13" s="184" customFormat="1" ht="12" thickBot="1" x14ac:dyDescent="0.25">
      <c r="A772" s="215"/>
      <c r="B772" s="216"/>
      <c r="C772" s="239"/>
      <c r="D772" s="14"/>
      <c r="E772" s="269"/>
      <c r="F772" s="23"/>
      <c r="G772" s="45"/>
      <c r="H772" s="258"/>
      <c r="I772" s="263" t="str">
        <f>IF(ISNUMBER(E772),SUM(G772:H772),"")</f>
        <v/>
      </c>
      <c r="J772" s="314" t="str">
        <f>IF(ISNUMBER(I772),I772*E772,"")</f>
        <v/>
      </c>
    </row>
    <row r="773" spans="1:13" s="20" customFormat="1" ht="12" thickBot="1" x14ac:dyDescent="0.25">
      <c r="A773" s="134" t="s">
        <v>212</v>
      </c>
      <c r="B773" s="107" t="s">
        <v>203</v>
      </c>
      <c r="C773" s="110" t="s">
        <v>494</v>
      </c>
      <c r="D773" s="107" t="s">
        <v>9</v>
      </c>
      <c r="E773" s="312"/>
      <c r="F773" s="114"/>
      <c r="G773" s="162"/>
      <c r="H773" s="310"/>
      <c r="I773" s="298"/>
      <c r="J773" s="321">
        <f>SUM(J733:J772)</f>
        <v>0</v>
      </c>
    </row>
    <row r="774" spans="1:13" s="184" customFormat="1" ht="11.25" x14ac:dyDescent="0.2">
      <c r="A774" s="215"/>
      <c r="B774" s="216"/>
      <c r="C774" s="239"/>
      <c r="D774" s="14"/>
      <c r="E774" s="269"/>
      <c r="F774" s="23"/>
      <c r="G774" s="45"/>
      <c r="H774" s="258"/>
      <c r="I774" s="263"/>
      <c r="J774" s="314"/>
    </row>
    <row r="775" spans="1:13" s="28" customFormat="1" x14ac:dyDescent="0.2">
      <c r="A775" s="97" t="s">
        <v>212</v>
      </c>
      <c r="B775" s="98" t="s">
        <v>204</v>
      </c>
      <c r="C775" s="236" t="s">
        <v>684</v>
      </c>
      <c r="D775" s="100" t="s">
        <v>10</v>
      </c>
      <c r="E775" s="281"/>
      <c r="F775" s="111"/>
      <c r="G775" s="161"/>
      <c r="H775" s="309"/>
      <c r="I775" s="282"/>
      <c r="J775" s="320"/>
    </row>
    <row r="776" spans="1:13" s="184" customFormat="1" ht="11.25" x14ac:dyDescent="0.2">
      <c r="A776" s="215"/>
      <c r="B776" s="216"/>
      <c r="C776" s="239"/>
      <c r="D776" s="14"/>
      <c r="E776" s="269"/>
      <c r="F776" s="23"/>
      <c r="G776" s="45"/>
      <c r="H776" s="258"/>
      <c r="I776" s="263" t="str">
        <f>IF(ISNUMBER(E776),SUM(G776:H776),"")</f>
        <v/>
      </c>
      <c r="J776" s="314" t="str">
        <f>IF(ISNUMBER(I776),I776*E776,"")</f>
        <v/>
      </c>
    </row>
    <row r="777" spans="1:13" s="183" customFormat="1" ht="11.25" x14ac:dyDescent="0.2">
      <c r="A777" s="131" t="s">
        <v>212</v>
      </c>
      <c r="B777" s="96" t="s">
        <v>204</v>
      </c>
      <c r="C777" s="115" t="s">
        <v>203</v>
      </c>
      <c r="D777" s="24" t="s">
        <v>229</v>
      </c>
      <c r="E777" s="548">
        <v>17</v>
      </c>
      <c r="F777" s="13" t="s">
        <v>193</v>
      </c>
      <c r="G777" s="781"/>
      <c r="H777" s="784"/>
      <c r="I777" s="263">
        <f>IF(ISNUMBER(E777),SUM(G777:H777),"")</f>
        <v>0</v>
      </c>
      <c r="J777" s="314">
        <f>IF(ISNUMBER(I777),I777*E777,"")</f>
        <v>0</v>
      </c>
    </row>
    <row r="778" spans="1:13" s="184" customFormat="1" ht="33.75" x14ac:dyDescent="0.2">
      <c r="A778" s="215"/>
      <c r="B778" s="216"/>
      <c r="C778" s="239"/>
      <c r="D778" s="14" t="s">
        <v>32</v>
      </c>
      <c r="E778" s="269"/>
      <c r="F778" s="23"/>
      <c r="G778" s="770"/>
      <c r="H778" s="784"/>
      <c r="I778" s="263" t="str">
        <f>IF(ISNUMBER(E778),SUM(G778:H778),"")</f>
        <v/>
      </c>
      <c r="J778" s="314" t="str">
        <f>IF(ISNUMBER(I778),I778*E778,"")</f>
        <v/>
      </c>
    </row>
    <row r="779" spans="1:13" s="184" customFormat="1" ht="11.25" x14ac:dyDescent="0.2">
      <c r="A779" s="215"/>
      <c r="B779" s="216"/>
      <c r="C779" s="239"/>
      <c r="D779" s="14" t="s">
        <v>597</v>
      </c>
      <c r="E779" s="269"/>
      <c r="F779" s="23"/>
      <c r="G779" s="770"/>
      <c r="H779" s="784"/>
      <c r="I779" s="263"/>
      <c r="J779" s="314"/>
    </row>
    <row r="780" spans="1:13" s="184" customFormat="1" ht="11.25" x14ac:dyDescent="0.2">
      <c r="A780" s="215"/>
      <c r="B780" s="216"/>
      <c r="C780" s="239"/>
      <c r="D780" s="14" t="s">
        <v>218</v>
      </c>
      <c r="E780" s="269"/>
      <c r="F780" s="23"/>
      <c r="G780" s="770"/>
      <c r="H780" s="784"/>
      <c r="I780" s="263" t="str">
        <f>IF(ISNUMBER(E780),SUM(G780:H780),"")</f>
        <v/>
      </c>
      <c r="J780" s="314" t="str">
        <f>IF(ISNUMBER(I780),I780*E780,"")</f>
        <v/>
      </c>
    </row>
    <row r="781" spans="1:13" s="184" customFormat="1" ht="11.25" x14ac:dyDescent="0.2">
      <c r="A781" s="215"/>
      <c r="B781" s="216"/>
      <c r="C781" s="239"/>
      <c r="D781" s="14" t="s">
        <v>598</v>
      </c>
      <c r="E781" s="269"/>
      <c r="F781" s="23"/>
      <c r="G781" s="770"/>
      <c r="H781" s="784"/>
      <c r="I781" s="263" t="str">
        <f>IF(ISNUMBER(E781),SUM(G781:H781),"")</f>
        <v/>
      </c>
      <c r="J781" s="314" t="str">
        <f>IF(ISNUMBER(I781),I781*E781,"")</f>
        <v/>
      </c>
    </row>
    <row r="782" spans="1:13" x14ac:dyDescent="0.2">
      <c r="A782" s="42"/>
      <c r="B782" s="43"/>
      <c r="C782" s="17"/>
      <c r="D782" s="339" t="s">
        <v>275</v>
      </c>
      <c r="E782" s="398"/>
      <c r="F782" s="340"/>
      <c r="G782" s="770"/>
      <c r="H782" s="784"/>
    </row>
    <row r="783" spans="1:13" s="183" customFormat="1" x14ac:dyDescent="0.2">
      <c r="A783" s="131" t="s">
        <v>212</v>
      </c>
      <c r="B783" s="96" t="s">
        <v>204</v>
      </c>
      <c r="C783" s="115" t="s">
        <v>204</v>
      </c>
      <c r="D783" s="24" t="s">
        <v>143</v>
      </c>
      <c r="E783" s="548">
        <f>E777</f>
        <v>17</v>
      </c>
      <c r="F783" s="13" t="s">
        <v>193</v>
      </c>
      <c r="G783" s="772"/>
      <c r="H783" s="784"/>
      <c r="I783" s="263">
        <f>IF(ISNUMBER(E783),SUM(G783:H783),"")</f>
        <v>0</v>
      </c>
      <c r="J783" s="314">
        <f>IF(ISNUMBER(I783),I783*E783,"")</f>
        <v>0</v>
      </c>
      <c r="K783" s="837"/>
      <c r="L783" s="838"/>
      <c r="M783" s="838"/>
    </row>
    <row r="784" spans="1:13" s="28" customFormat="1" ht="45" x14ac:dyDescent="0.2">
      <c r="A784" s="215"/>
      <c r="B784" s="216"/>
      <c r="C784" s="239"/>
      <c r="D784" s="14" t="s">
        <v>259</v>
      </c>
      <c r="E784" s="269"/>
      <c r="F784" s="23"/>
      <c r="G784" s="45"/>
      <c r="H784" s="258"/>
      <c r="I784" s="263" t="str">
        <f>IF(ISNUMBER(E784),SUM(G784:H784),"")</f>
        <v/>
      </c>
      <c r="J784" s="314" t="str">
        <f>IF(ISNUMBER(I784),I784*E784,"")</f>
        <v/>
      </c>
      <c r="K784" s="837"/>
      <c r="L784" s="838"/>
      <c r="M784" s="838"/>
    </row>
    <row r="785" spans="1:11" s="28" customFormat="1" x14ac:dyDescent="0.2">
      <c r="A785" s="215"/>
      <c r="B785" s="216"/>
      <c r="C785" s="239"/>
      <c r="D785" s="14"/>
      <c r="E785" s="269"/>
      <c r="F785" s="23"/>
      <c r="G785" s="45"/>
      <c r="H785" s="258"/>
      <c r="I785" s="263"/>
      <c r="J785" s="314"/>
    </row>
    <row r="786" spans="1:11" s="644" customFormat="1" ht="11.25" x14ac:dyDescent="0.2">
      <c r="A786" s="131" t="s">
        <v>212</v>
      </c>
      <c r="B786" s="144" t="s">
        <v>204</v>
      </c>
      <c r="C786" s="246" t="s">
        <v>206</v>
      </c>
      <c r="D786" s="24" t="s">
        <v>602</v>
      </c>
      <c r="E786" s="548">
        <v>0</v>
      </c>
      <c r="F786" s="13" t="s">
        <v>193</v>
      </c>
      <c r="G786" s="641"/>
      <c r="H786" s="800"/>
      <c r="I786" s="263">
        <f>IF(ISNUMBER(E786),SUM(G786:H786),"")</f>
        <v>0</v>
      </c>
      <c r="J786" s="314">
        <f>IF(ISNUMBER(I786),I786*E786,"")</f>
        <v>0</v>
      </c>
      <c r="K786" s="643"/>
    </row>
    <row r="787" spans="1:11" s="644" customFormat="1" ht="36" customHeight="1" x14ac:dyDescent="0.2">
      <c r="A787" s="270"/>
      <c r="B787" s="271"/>
      <c r="C787" s="272"/>
      <c r="D787" s="14" t="s">
        <v>603</v>
      </c>
      <c r="E787" s="548"/>
      <c r="F787" s="23"/>
      <c r="G787" s="159"/>
      <c r="H787" s="800"/>
      <c r="I787" s="159"/>
      <c r="J787" s="642"/>
      <c r="K787" s="643"/>
    </row>
    <row r="788" spans="1:11" s="644" customFormat="1" ht="24.75" customHeight="1" x14ac:dyDescent="0.2">
      <c r="A788" s="270"/>
      <c r="B788" s="271"/>
      <c r="C788" s="272"/>
      <c r="D788" s="14" t="s">
        <v>604</v>
      </c>
      <c r="E788" s="548"/>
      <c r="F788" s="23"/>
      <c r="G788" s="159"/>
      <c r="H788" s="800"/>
      <c r="I788" s="159"/>
      <c r="J788" s="642"/>
      <c r="K788" s="643"/>
    </row>
    <row r="789" spans="1:11" s="28" customFormat="1" ht="13.5" thickBot="1" x14ac:dyDescent="0.25">
      <c r="A789" s="213"/>
      <c r="B789" s="214"/>
      <c r="C789" s="240"/>
      <c r="D789" s="11"/>
      <c r="E789" s="269"/>
      <c r="F789" s="13"/>
      <c r="G789" s="45"/>
      <c r="H789" s="258"/>
      <c r="I789" s="263" t="str">
        <f>IF(ISNUMBER(E789),SUM(G789:H789),"")</f>
        <v/>
      </c>
      <c r="J789" s="314" t="str">
        <f>IF(ISNUMBER(I789),I789*E789,"")</f>
        <v/>
      </c>
    </row>
    <row r="790" spans="1:11" s="20" customFormat="1" ht="12" thickBot="1" x14ac:dyDescent="0.25">
      <c r="A790" s="134" t="s">
        <v>212</v>
      </c>
      <c r="B790" s="232" t="s">
        <v>204</v>
      </c>
      <c r="C790" s="110" t="s">
        <v>494</v>
      </c>
      <c r="D790" s="107" t="s">
        <v>10</v>
      </c>
      <c r="E790" s="312"/>
      <c r="F790" s="114"/>
      <c r="G790" s="162"/>
      <c r="H790" s="310"/>
      <c r="I790" s="298"/>
      <c r="J790" s="321">
        <f>SUM(J775:J789)</f>
        <v>0</v>
      </c>
    </row>
    <row r="791" spans="1:11" s="28" customFormat="1" x14ac:dyDescent="0.2">
      <c r="A791" s="213"/>
      <c r="B791" s="214"/>
      <c r="C791" s="240"/>
      <c r="D791" s="112"/>
      <c r="E791" s="269"/>
      <c r="F791" s="13"/>
      <c r="G791" s="45"/>
      <c r="H791" s="258"/>
      <c r="I791" s="263"/>
      <c r="J791" s="314"/>
    </row>
    <row r="792" spans="1:11" s="28" customFormat="1" x14ac:dyDescent="0.2">
      <c r="A792" s="97" t="s">
        <v>212</v>
      </c>
      <c r="B792" s="98" t="s">
        <v>206</v>
      </c>
      <c r="C792" s="236" t="s">
        <v>665</v>
      </c>
      <c r="D792" s="100" t="s">
        <v>11</v>
      </c>
      <c r="E792" s="281"/>
      <c r="F792" s="111"/>
      <c r="G792" s="161"/>
      <c r="H792" s="309"/>
      <c r="I792" s="282"/>
      <c r="J792" s="320"/>
    </row>
    <row r="793" spans="1:11" s="28" customFormat="1" x14ac:dyDescent="0.2">
      <c r="A793" s="219"/>
      <c r="B793" s="24"/>
      <c r="C793" s="242"/>
      <c r="D793" s="3"/>
      <c r="E793" s="403"/>
      <c r="F793" s="23"/>
      <c r="G793" s="45"/>
      <c r="H793" s="258"/>
      <c r="I793" s="263" t="str">
        <f t="shared" ref="I793:I810" si="12">IF(ISNUMBER(E793),SUM(G793:H793),"")</f>
        <v/>
      </c>
      <c r="J793" s="314" t="str">
        <f t="shared" ref="J793:J810" si="13">IF(ISNUMBER(I793),I793*E793,"")</f>
        <v/>
      </c>
    </row>
    <row r="794" spans="1:11" s="28" customFormat="1" x14ac:dyDescent="0.2">
      <c r="A794" s="219"/>
      <c r="B794" s="24"/>
      <c r="C794" s="239"/>
      <c r="D794" s="24" t="s">
        <v>144</v>
      </c>
      <c r="E794" s="403"/>
      <c r="F794" s="23"/>
      <c r="G794" s="45"/>
      <c r="H794" s="258"/>
      <c r="I794" s="263" t="str">
        <f t="shared" si="12"/>
        <v/>
      </c>
      <c r="J794" s="314" t="str">
        <f t="shared" si="13"/>
        <v/>
      </c>
    </row>
    <row r="795" spans="1:11" s="28" customFormat="1" x14ac:dyDescent="0.2">
      <c r="A795" s="219"/>
      <c r="B795" s="24"/>
      <c r="C795" s="242"/>
      <c r="D795" s="24" t="s">
        <v>145</v>
      </c>
      <c r="E795" s="403"/>
      <c r="F795" s="23"/>
      <c r="G795" s="45"/>
      <c r="H795" s="258"/>
      <c r="I795" s="263" t="str">
        <f t="shared" si="12"/>
        <v/>
      </c>
      <c r="J795" s="314" t="str">
        <f t="shared" si="13"/>
        <v/>
      </c>
    </row>
    <row r="796" spans="1:11" s="28" customFormat="1" ht="22.5" x14ac:dyDescent="0.2">
      <c r="A796" s="219"/>
      <c r="B796" s="24"/>
      <c r="C796" s="239"/>
      <c r="D796" s="14" t="s">
        <v>185</v>
      </c>
      <c r="E796" s="403"/>
      <c r="F796" s="23"/>
      <c r="G796" s="45"/>
      <c r="H796" s="258"/>
      <c r="I796" s="263" t="str">
        <f t="shared" si="12"/>
        <v/>
      </c>
      <c r="J796" s="314" t="str">
        <f t="shared" si="13"/>
        <v/>
      </c>
    </row>
    <row r="797" spans="1:11" s="28" customFormat="1" ht="22.5" x14ac:dyDescent="0.2">
      <c r="A797" s="219"/>
      <c r="B797" s="24"/>
      <c r="C797" s="242"/>
      <c r="D797" s="14" t="s">
        <v>154</v>
      </c>
      <c r="E797" s="404"/>
      <c r="F797" s="13"/>
      <c r="G797" s="45"/>
      <c r="H797" s="258"/>
      <c r="I797" s="263" t="str">
        <f t="shared" si="12"/>
        <v/>
      </c>
      <c r="J797" s="314" t="str">
        <f t="shared" si="13"/>
        <v/>
      </c>
    </row>
    <row r="798" spans="1:11" s="28" customFormat="1" ht="22.5" x14ac:dyDescent="0.2">
      <c r="A798" s="219"/>
      <c r="B798" s="24"/>
      <c r="C798" s="242"/>
      <c r="D798" s="14" t="s">
        <v>138</v>
      </c>
      <c r="E798" s="403"/>
      <c r="F798" s="23"/>
      <c r="G798" s="45"/>
      <c r="H798" s="258"/>
      <c r="I798" s="263" t="str">
        <f t="shared" si="12"/>
        <v/>
      </c>
      <c r="J798" s="314" t="str">
        <f t="shared" si="13"/>
        <v/>
      </c>
    </row>
    <row r="799" spans="1:11" s="28" customFormat="1" x14ac:dyDescent="0.2">
      <c r="A799" s="219"/>
      <c r="B799" s="24"/>
      <c r="C799" s="239"/>
      <c r="D799" s="18" t="s">
        <v>139</v>
      </c>
      <c r="E799" s="404"/>
      <c r="F799" s="13"/>
      <c r="G799" s="45"/>
      <c r="H799" s="258"/>
      <c r="I799" s="263" t="str">
        <f t="shared" si="12"/>
        <v/>
      </c>
      <c r="J799" s="314" t="str">
        <f t="shared" si="13"/>
        <v/>
      </c>
    </row>
    <row r="800" spans="1:11" s="28" customFormat="1" x14ac:dyDescent="0.2">
      <c r="A800" s="219"/>
      <c r="B800" s="24"/>
      <c r="C800" s="239"/>
      <c r="D800" s="14" t="s">
        <v>156</v>
      </c>
      <c r="E800" s="404"/>
      <c r="F800" s="13"/>
      <c r="G800" s="45"/>
      <c r="H800" s="258"/>
      <c r="I800" s="263" t="str">
        <f t="shared" si="12"/>
        <v/>
      </c>
      <c r="J800" s="314" t="str">
        <f t="shared" si="13"/>
        <v/>
      </c>
    </row>
    <row r="801" spans="1:11" s="28" customFormat="1" x14ac:dyDescent="0.2">
      <c r="A801" s="219"/>
      <c r="B801" s="24"/>
      <c r="C801" s="242"/>
      <c r="D801" s="18" t="s">
        <v>157</v>
      </c>
      <c r="E801" s="403"/>
      <c r="F801" s="23"/>
      <c r="G801" s="45"/>
      <c r="H801" s="258"/>
      <c r="I801" s="263" t="str">
        <f t="shared" si="12"/>
        <v/>
      </c>
      <c r="J801" s="314" t="str">
        <f t="shared" si="13"/>
        <v/>
      </c>
    </row>
    <row r="802" spans="1:11" s="28" customFormat="1" ht="33.75" x14ac:dyDescent="0.2">
      <c r="A802" s="219"/>
      <c r="B802" s="24"/>
      <c r="C802" s="242"/>
      <c r="D802" s="14" t="s">
        <v>39</v>
      </c>
      <c r="E802" s="403"/>
      <c r="F802" s="23"/>
      <c r="G802" s="45"/>
      <c r="H802" s="258"/>
      <c r="I802" s="263" t="str">
        <f t="shared" si="12"/>
        <v/>
      </c>
      <c r="J802" s="314" t="str">
        <f t="shared" si="13"/>
        <v/>
      </c>
    </row>
    <row r="803" spans="1:11" s="28" customFormat="1" x14ac:dyDescent="0.2">
      <c r="A803" s="219"/>
      <c r="B803" s="24"/>
      <c r="C803" s="242"/>
      <c r="D803" s="14" t="s">
        <v>159</v>
      </c>
      <c r="E803" s="403"/>
      <c r="F803" s="23"/>
      <c r="G803" s="45"/>
      <c r="H803" s="258"/>
      <c r="I803" s="263" t="str">
        <f t="shared" si="12"/>
        <v/>
      </c>
      <c r="J803" s="314" t="str">
        <f t="shared" si="13"/>
        <v/>
      </c>
    </row>
    <row r="804" spans="1:11" s="28" customFormat="1" x14ac:dyDescent="0.2">
      <c r="A804" s="219"/>
      <c r="B804" s="24"/>
      <c r="C804" s="242"/>
      <c r="D804" s="18" t="s">
        <v>112</v>
      </c>
      <c r="E804" s="403"/>
      <c r="F804" s="23"/>
      <c r="G804" s="45"/>
      <c r="H804" s="258"/>
      <c r="I804" s="263" t="str">
        <f t="shared" si="12"/>
        <v/>
      </c>
      <c r="J804" s="314" t="str">
        <f t="shared" si="13"/>
        <v/>
      </c>
    </row>
    <row r="805" spans="1:11" s="28" customFormat="1" ht="33.75" x14ac:dyDescent="0.2">
      <c r="A805" s="219"/>
      <c r="B805" s="24"/>
      <c r="C805" s="239"/>
      <c r="D805" s="14" t="s">
        <v>122</v>
      </c>
      <c r="E805" s="403"/>
      <c r="F805" s="23"/>
      <c r="G805" s="45"/>
      <c r="H805" s="258"/>
      <c r="I805" s="263" t="str">
        <f t="shared" si="12"/>
        <v/>
      </c>
      <c r="J805" s="314" t="str">
        <f t="shared" si="13"/>
        <v/>
      </c>
    </row>
    <row r="806" spans="1:11" s="28" customFormat="1" x14ac:dyDescent="0.2">
      <c r="A806" s="219"/>
      <c r="B806" s="24"/>
      <c r="C806" s="242"/>
      <c r="D806" s="14" t="s">
        <v>123</v>
      </c>
      <c r="E806" s="403"/>
      <c r="F806" s="23"/>
      <c r="G806" s="45"/>
      <c r="H806" s="258"/>
      <c r="I806" s="263" t="str">
        <f t="shared" si="12"/>
        <v/>
      </c>
      <c r="J806" s="314" t="str">
        <f t="shared" si="13"/>
        <v/>
      </c>
    </row>
    <row r="807" spans="1:11" s="28" customFormat="1" x14ac:dyDescent="0.2">
      <c r="A807" s="219"/>
      <c r="B807" s="24"/>
      <c r="C807" s="242"/>
      <c r="D807" s="14" t="s">
        <v>116</v>
      </c>
      <c r="E807" s="403"/>
      <c r="F807" s="23"/>
      <c r="G807" s="45"/>
      <c r="H807" s="258"/>
      <c r="I807" s="263" t="str">
        <f t="shared" si="12"/>
        <v/>
      </c>
      <c r="J807" s="314" t="str">
        <f t="shared" si="13"/>
        <v/>
      </c>
    </row>
    <row r="808" spans="1:11" s="28" customFormat="1" x14ac:dyDescent="0.2">
      <c r="A808" s="219"/>
      <c r="B808" s="24"/>
      <c r="C808" s="242"/>
      <c r="D808" s="14" t="s">
        <v>601</v>
      </c>
      <c r="E808" s="403"/>
      <c r="F808" s="23"/>
      <c r="G808" s="45"/>
      <c r="H808" s="258"/>
      <c r="I808" s="263" t="str">
        <f t="shared" si="12"/>
        <v/>
      </c>
      <c r="J808" s="314" t="str">
        <f t="shared" si="13"/>
        <v/>
      </c>
    </row>
    <row r="809" spans="1:11" x14ac:dyDescent="0.2">
      <c r="A809" s="42"/>
      <c r="B809" s="43"/>
      <c r="C809" s="17"/>
      <c r="D809" s="339" t="s">
        <v>275</v>
      </c>
      <c r="E809" s="398"/>
      <c r="F809" s="340"/>
      <c r="H809" s="258"/>
      <c r="I809" s="45"/>
      <c r="J809" s="846"/>
    </row>
    <row r="810" spans="1:11" s="28" customFormat="1" x14ac:dyDescent="0.2">
      <c r="A810" s="219"/>
      <c r="B810" s="24"/>
      <c r="C810" s="242"/>
      <c r="D810" s="22" t="s">
        <v>24</v>
      </c>
      <c r="E810" s="403"/>
      <c r="F810" s="23"/>
      <c r="G810" s="45"/>
      <c r="H810" s="258"/>
      <c r="I810" s="45" t="str">
        <f t="shared" si="12"/>
        <v/>
      </c>
      <c r="J810" s="846" t="str">
        <f t="shared" si="13"/>
        <v/>
      </c>
    </row>
    <row r="811" spans="1:11" s="28" customFormat="1" x14ac:dyDescent="0.2">
      <c r="A811" s="219"/>
      <c r="B811" s="24"/>
      <c r="C811" s="242"/>
      <c r="D811" s="22"/>
      <c r="E811" s="403"/>
      <c r="F811" s="23"/>
      <c r="G811" s="45"/>
      <c r="H811" s="258"/>
      <c r="I811" s="45"/>
      <c r="J811" s="846"/>
    </row>
    <row r="812" spans="1:11" s="183" customFormat="1" ht="11.25" x14ac:dyDescent="0.2">
      <c r="A812" s="131" t="s">
        <v>212</v>
      </c>
      <c r="B812" s="144" t="s">
        <v>206</v>
      </c>
      <c r="C812" s="115" t="s">
        <v>203</v>
      </c>
      <c r="D812" s="24" t="s">
        <v>605</v>
      </c>
      <c r="E812" s="548">
        <v>0</v>
      </c>
      <c r="F812" s="13" t="s">
        <v>193</v>
      </c>
      <c r="G812" s="771"/>
      <c r="H812" s="794"/>
      <c r="I812" s="814">
        <f>H812+G812</f>
        <v>0</v>
      </c>
      <c r="J812" s="847">
        <f>I812*E812</f>
        <v>0</v>
      </c>
      <c r="K812" s="645"/>
    </row>
    <row r="813" spans="1:11" s="28" customFormat="1" ht="22.5" x14ac:dyDescent="0.2">
      <c r="A813" s="219"/>
      <c r="B813" s="646"/>
      <c r="C813" s="242"/>
      <c r="D813" s="14" t="s">
        <v>606</v>
      </c>
      <c r="E813" s="647"/>
      <c r="F813" s="23"/>
      <c r="G813" s="770"/>
      <c r="H813" s="826"/>
      <c r="I813" s="45"/>
      <c r="J813" s="337"/>
      <c r="K813" s="186"/>
    </row>
    <row r="814" spans="1:11" s="28" customFormat="1" ht="22.5" x14ac:dyDescent="0.2">
      <c r="A814" s="219"/>
      <c r="B814" s="646"/>
      <c r="C814" s="242"/>
      <c r="D814" s="14" t="s">
        <v>607</v>
      </c>
      <c r="E814" s="647"/>
      <c r="F814" s="23"/>
      <c r="G814" s="770"/>
      <c r="H814" s="826"/>
      <c r="I814" s="45"/>
      <c r="J814" s="337"/>
      <c r="K814" s="186"/>
    </row>
    <row r="815" spans="1:11" s="28" customFormat="1" ht="22.5" x14ac:dyDescent="0.2">
      <c r="A815" s="219"/>
      <c r="B815" s="646"/>
      <c r="C815" s="242"/>
      <c r="D815" s="14" t="s">
        <v>608</v>
      </c>
      <c r="E815" s="647"/>
      <c r="F815" s="23"/>
      <c r="G815" s="770"/>
      <c r="H815" s="826"/>
      <c r="I815" s="45"/>
      <c r="J815" s="337"/>
      <c r="K815" s="186"/>
    </row>
    <row r="816" spans="1:11" s="28" customFormat="1" x14ac:dyDescent="0.2">
      <c r="A816" s="219"/>
      <c r="B816" s="646"/>
      <c r="C816" s="242"/>
      <c r="D816" s="14" t="s">
        <v>609</v>
      </c>
      <c r="E816" s="647"/>
      <c r="F816" s="23"/>
      <c r="G816" s="770"/>
      <c r="H816" s="826"/>
      <c r="I816" s="45"/>
      <c r="J816" s="337"/>
      <c r="K816" s="186"/>
    </row>
    <row r="817" spans="1:11" s="28" customFormat="1" x14ac:dyDescent="0.2">
      <c r="A817" s="219"/>
      <c r="B817" s="646"/>
      <c r="C817" s="242"/>
      <c r="D817" s="14" t="s">
        <v>5</v>
      </c>
      <c r="E817" s="647"/>
      <c r="F817" s="23"/>
      <c r="G817" s="770"/>
      <c r="H817" s="826"/>
      <c r="I817" s="45"/>
      <c r="J817" s="337"/>
      <c r="K817" s="186"/>
    </row>
    <row r="818" spans="1:11" s="28" customFormat="1" x14ac:dyDescent="0.2">
      <c r="A818" s="219"/>
      <c r="B818" s="646"/>
      <c r="C818" s="242"/>
      <c r="D818" s="14" t="s">
        <v>610</v>
      </c>
      <c r="E818" s="647"/>
      <c r="F818" s="23"/>
      <c r="G818" s="770"/>
      <c r="H818" s="826"/>
      <c r="I818" s="45"/>
      <c r="J818" s="337"/>
      <c r="K818" s="186"/>
    </row>
    <row r="819" spans="1:11" s="183" customFormat="1" ht="11.25" x14ac:dyDescent="0.2">
      <c r="A819" s="131" t="s">
        <v>212</v>
      </c>
      <c r="B819" s="144" t="s">
        <v>206</v>
      </c>
      <c r="C819" s="115" t="s">
        <v>204</v>
      </c>
      <c r="D819" s="24" t="s">
        <v>611</v>
      </c>
      <c r="E819" s="548">
        <v>0</v>
      </c>
      <c r="F819" s="13" t="s">
        <v>193</v>
      </c>
      <c r="G819" s="771"/>
      <c r="H819" s="794"/>
      <c r="I819" s="814">
        <f>H819+G819</f>
        <v>0</v>
      </c>
      <c r="J819" s="847">
        <f>I819*E819</f>
        <v>0</v>
      </c>
      <c r="K819" s="645"/>
    </row>
    <row r="820" spans="1:11" s="28" customFormat="1" x14ac:dyDescent="0.2">
      <c r="A820" s="219"/>
      <c r="B820" s="646"/>
      <c r="C820" s="242"/>
      <c r="D820" s="14" t="s">
        <v>612</v>
      </c>
      <c r="E820" s="647"/>
      <c r="F820" s="23"/>
      <c r="G820" s="770"/>
      <c r="H820" s="826"/>
      <c r="I820" s="45"/>
      <c r="J820" s="337"/>
      <c r="K820" s="186"/>
    </row>
    <row r="821" spans="1:11" s="183" customFormat="1" ht="11.25" x14ac:dyDescent="0.2">
      <c r="A821" s="131" t="s">
        <v>212</v>
      </c>
      <c r="B821" s="144" t="s">
        <v>206</v>
      </c>
      <c r="C821" s="115" t="s">
        <v>206</v>
      </c>
      <c r="D821" s="24" t="s">
        <v>613</v>
      </c>
      <c r="E821" s="548">
        <v>2</v>
      </c>
      <c r="F821" s="13" t="s">
        <v>66</v>
      </c>
      <c r="G821" s="772"/>
      <c r="H821" s="794"/>
      <c r="I821" s="814">
        <f>H821+G821</f>
        <v>0</v>
      </c>
      <c r="J821" s="847">
        <f>I821*E821</f>
        <v>0</v>
      </c>
      <c r="K821" s="645"/>
    </row>
    <row r="822" spans="1:11" s="28" customFormat="1" ht="23.25" customHeight="1" x14ac:dyDescent="0.2">
      <c r="A822" s="219"/>
      <c r="B822" s="646"/>
      <c r="C822" s="242"/>
      <c r="D822" s="14" t="s">
        <v>614</v>
      </c>
      <c r="E822" s="647"/>
      <c r="F822" s="23"/>
      <c r="G822" s="45"/>
      <c r="H822" s="827"/>
      <c r="I822" s="45"/>
      <c r="J822" s="337"/>
      <c r="K822" s="186"/>
    </row>
    <row r="823" spans="1:11" s="28" customFormat="1" ht="23.25" customHeight="1" x14ac:dyDescent="0.2">
      <c r="A823" s="219"/>
      <c r="B823" s="646"/>
      <c r="C823" s="242"/>
      <c r="D823" s="14" t="s">
        <v>615</v>
      </c>
      <c r="E823" s="647"/>
      <c r="F823" s="23"/>
      <c r="G823" s="45"/>
      <c r="H823" s="827"/>
      <c r="I823" s="45"/>
      <c r="J823" s="337"/>
      <c r="K823" s="186"/>
    </row>
    <row r="824" spans="1:11" s="28" customFormat="1" x14ac:dyDescent="0.2">
      <c r="A824" s="219"/>
      <c r="B824" s="646"/>
      <c r="C824" s="242"/>
      <c r="D824" s="14" t="s">
        <v>616</v>
      </c>
      <c r="E824" s="647"/>
      <c r="F824" s="23"/>
      <c r="G824" s="45"/>
      <c r="H824" s="827"/>
      <c r="I824" s="45"/>
      <c r="J824" s="337"/>
      <c r="K824" s="186"/>
    </row>
    <row r="825" spans="1:11" s="28" customFormat="1" x14ac:dyDescent="0.2">
      <c r="A825" s="219"/>
      <c r="B825" s="646"/>
      <c r="C825" s="242"/>
      <c r="D825" s="14" t="s">
        <v>617</v>
      </c>
      <c r="E825" s="647"/>
      <c r="F825" s="23"/>
      <c r="G825" s="45"/>
      <c r="H825" s="827"/>
      <c r="I825" s="45"/>
      <c r="J825" s="337"/>
      <c r="K825" s="186"/>
    </row>
    <row r="826" spans="1:11" s="28" customFormat="1" x14ac:dyDescent="0.2">
      <c r="A826" s="219"/>
      <c r="B826" s="646"/>
      <c r="C826" s="242"/>
      <c r="D826" s="14" t="s">
        <v>618</v>
      </c>
      <c r="E826" s="647"/>
      <c r="F826" s="23"/>
      <c r="G826" s="45"/>
      <c r="H826" s="827"/>
      <c r="I826" s="45"/>
      <c r="J826" s="337"/>
      <c r="K826" s="186"/>
    </row>
    <row r="827" spans="1:11" s="28" customFormat="1" x14ac:dyDescent="0.2">
      <c r="A827" s="219"/>
      <c r="B827" s="646"/>
      <c r="C827" s="242"/>
      <c r="D827" s="14" t="s">
        <v>619</v>
      </c>
      <c r="E827" s="647"/>
      <c r="F827" s="23"/>
      <c r="G827" s="45"/>
      <c r="H827" s="827"/>
      <c r="I827" s="45"/>
      <c r="J827" s="337"/>
      <c r="K827" s="186"/>
    </row>
    <row r="828" spans="1:11" s="28" customFormat="1" x14ac:dyDescent="0.2">
      <c r="A828" s="219"/>
      <c r="B828" s="646"/>
      <c r="C828" s="242"/>
      <c r="D828" s="14" t="s">
        <v>620</v>
      </c>
      <c r="E828" s="647"/>
      <c r="F828" s="23"/>
      <c r="G828" s="45"/>
      <c r="H828" s="827"/>
      <c r="I828" s="45"/>
      <c r="J828" s="337"/>
      <c r="K828" s="186"/>
    </row>
    <row r="829" spans="1:11" s="28" customFormat="1" ht="13.5" thickBot="1" x14ac:dyDescent="0.25">
      <c r="A829" s="219"/>
      <c r="B829" s="24"/>
      <c r="C829" s="242"/>
      <c r="D829" s="22"/>
      <c r="E829" s="403"/>
      <c r="F829" s="23"/>
      <c r="G829" s="45"/>
      <c r="H829" s="258"/>
      <c r="I829" s="263"/>
      <c r="J829" s="314"/>
    </row>
    <row r="830" spans="1:11" s="20" customFormat="1" ht="12" thickBot="1" x14ac:dyDescent="0.25">
      <c r="A830" s="134" t="s">
        <v>212</v>
      </c>
      <c r="B830" s="595"/>
      <c r="C830" s="110" t="s">
        <v>518</v>
      </c>
      <c r="D830" s="107" t="s">
        <v>621</v>
      </c>
      <c r="E830" s="598"/>
      <c r="F830" s="114"/>
      <c r="G830" s="162"/>
      <c r="H830" s="598"/>
      <c r="I830" s="162"/>
      <c r="J830" s="321">
        <f>SUM(J811:J829)</f>
        <v>0</v>
      </c>
      <c r="K830" s="291"/>
    </row>
    <row r="831" spans="1:11" s="186" customFormat="1" x14ac:dyDescent="0.2">
      <c r="A831" s="219"/>
      <c r="B831" s="24"/>
      <c r="C831" s="239"/>
      <c r="D831" s="26"/>
      <c r="E831" s="269"/>
      <c r="F831" s="13"/>
      <c r="G831" s="45"/>
      <c r="H831" s="258"/>
      <c r="I831" s="263"/>
      <c r="J831" s="314"/>
    </row>
    <row r="832" spans="1:11" s="28" customFormat="1" x14ac:dyDescent="0.2">
      <c r="A832" s="97" t="s">
        <v>212</v>
      </c>
      <c r="B832" s="98" t="s">
        <v>208</v>
      </c>
      <c r="C832" s="236" t="s">
        <v>665</v>
      </c>
      <c r="D832" s="100" t="s">
        <v>12</v>
      </c>
      <c r="E832" s="281"/>
      <c r="F832" s="111"/>
      <c r="G832" s="161"/>
      <c r="H832" s="309"/>
      <c r="I832" s="282"/>
      <c r="J832" s="320"/>
    </row>
    <row r="833" spans="1:10" s="28" customFormat="1" x14ac:dyDescent="0.2">
      <c r="A833" s="220"/>
      <c r="B833" s="221"/>
      <c r="C833" s="242"/>
      <c r="D833" s="3"/>
      <c r="E833" s="403"/>
      <c r="F833" s="23"/>
      <c r="G833" s="45"/>
      <c r="H833" s="258"/>
      <c r="I833" s="263"/>
      <c r="J833" s="314"/>
    </row>
    <row r="834" spans="1:10" s="28" customFormat="1" x14ac:dyDescent="0.2">
      <c r="A834" s="220"/>
      <c r="B834" s="221"/>
      <c r="C834" s="239"/>
      <c r="D834" s="18" t="s">
        <v>139</v>
      </c>
      <c r="E834" s="403"/>
      <c r="F834" s="23"/>
      <c r="G834" s="45"/>
      <c r="H834" s="258"/>
      <c r="I834" s="263"/>
      <c r="J834" s="314"/>
    </row>
    <row r="835" spans="1:10" s="28" customFormat="1" x14ac:dyDescent="0.2">
      <c r="A835" s="220"/>
      <c r="B835" s="221"/>
      <c r="C835" s="242"/>
      <c r="D835" s="14" t="s">
        <v>690</v>
      </c>
      <c r="E835" s="403"/>
      <c r="F835" s="23"/>
      <c r="G835" s="45"/>
      <c r="H835" s="258"/>
      <c r="I835" s="263"/>
      <c r="J835" s="314"/>
    </row>
    <row r="836" spans="1:10" s="186" customFormat="1" x14ac:dyDescent="0.2">
      <c r="A836" s="220"/>
      <c r="B836" s="221"/>
      <c r="C836" s="239"/>
      <c r="D836" s="18" t="s">
        <v>157</v>
      </c>
      <c r="E836" s="403"/>
      <c r="F836" s="23"/>
      <c r="G836" s="45"/>
      <c r="H836" s="258"/>
      <c r="I836" s="263"/>
      <c r="J836" s="314"/>
    </row>
    <row r="837" spans="1:10" s="28" customFormat="1" ht="33.75" x14ac:dyDescent="0.2">
      <c r="A837" s="220"/>
      <c r="B837" s="221"/>
      <c r="C837" s="242"/>
      <c r="D837" s="14" t="s">
        <v>169</v>
      </c>
      <c r="E837" s="404"/>
      <c r="F837" s="13"/>
      <c r="G837" s="45"/>
      <c r="H837" s="258"/>
      <c r="I837" s="263"/>
      <c r="J837" s="314"/>
    </row>
    <row r="838" spans="1:10" s="28" customFormat="1" x14ac:dyDescent="0.2">
      <c r="A838" s="220"/>
      <c r="B838" s="221"/>
      <c r="C838" s="242"/>
      <c r="D838" s="14" t="s">
        <v>170</v>
      </c>
      <c r="E838" s="403"/>
      <c r="F838" s="23"/>
      <c r="G838" s="45"/>
      <c r="H838" s="258"/>
      <c r="I838" s="263"/>
      <c r="J838" s="314"/>
    </row>
    <row r="839" spans="1:10" s="28" customFormat="1" x14ac:dyDescent="0.2">
      <c r="A839" s="220"/>
      <c r="B839" s="221"/>
      <c r="C839" s="239"/>
      <c r="D839" s="18" t="s">
        <v>171</v>
      </c>
      <c r="E839" s="404"/>
      <c r="F839" s="13"/>
      <c r="G839" s="45"/>
      <c r="H839" s="258"/>
      <c r="I839" s="263"/>
      <c r="J839" s="314"/>
    </row>
    <row r="840" spans="1:10" s="28" customFormat="1" ht="22.5" x14ac:dyDescent="0.2">
      <c r="A840" s="220"/>
      <c r="B840" s="221"/>
      <c r="C840" s="239"/>
      <c r="D840" s="14" t="s">
        <v>43</v>
      </c>
      <c r="E840" s="404"/>
      <c r="F840" s="13"/>
      <c r="G840" s="45"/>
      <c r="H840" s="258"/>
      <c r="I840" s="263"/>
      <c r="J840" s="314"/>
    </row>
    <row r="841" spans="1:10" s="28" customFormat="1" x14ac:dyDescent="0.2">
      <c r="A841" s="220"/>
      <c r="B841" s="221"/>
      <c r="C841" s="242"/>
      <c r="D841" s="14" t="s">
        <v>44</v>
      </c>
      <c r="E841" s="403"/>
      <c r="F841" s="23"/>
      <c r="G841" s="45"/>
      <c r="H841" s="258"/>
      <c r="I841" s="263"/>
      <c r="J841" s="314"/>
    </row>
    <row r="842" spans="1:10" s="28" customFormat="1" x14ac:dyDescent="0.2">
      <c r="A842" s="220"/>
      <c r="B842" s="221"/>
      <c r="C842" s="242"/>
      <c r="D842" s="14" t="s">
        <v>45</v>
      </c>
      <c r="E842" s="403"/>
      <c r="F842" s="23"/>
      <c r="G842" s="45"/>
      <c r="H842" s="258"/>
      <c r="I842" s="263"/>
      <c r="J842" s="314"/>
    </row>
    <row r="843" spans="1:10" s="28" customFormat="1" x14ac:dyDescent="0.2">
      <c r="A843" s="220"/>
      <c r="B843" s="221"/>
      <c r="C843" s="242"/>
      <c r="D843" s="14" t="s">
        <v>182</v>
      </c>
      <c r="E843" s="403"/>
      <c r="F843" s="23"/>
      <c r="G843" s="45"/>
      <c r="H843" s="258"/>
      <c r="I843" s="263"/>
      <c r="J843" s="314"/>
    </row>
    <row r="844" spans="1:10" s="28" customFormat="1" x14ac:dyDescent="0.2">
      <c r="A844" s="222"/>
      <c r="B844" s="168"/>
      <c r="C844" s="242"/>
      <c r="D844" s="14" t="s">
        <v>183</v>
      </c>
      <c r="E844" s="405"/>
      <c r="F844" s="23"/>
      <c r="G844" s="45"/>
      <c r="H844" s="258"/>
      <c r="I844" s="263"/>
      <c r="J844" s="314"/>
    </row>
    <row r="845" spans="1:10" s="28" customFormat="1" x14ac:dyDescent="0.2">
      <c r="A845" s="220"/>
      <c r="B845" s="221"/>
      <c r="C845" s="242"/>
      <c r="D845" s="3"/>
      <c r="E845" s="403"/>
      <c r="F845" s="23"/>
      <c r="G845" s="45"/>
      <c r="H845" s="258"/>
      <c r="I845" s="263"/>
      <c r="J845" s="314"/>
    </row>
    <row r="846" spans="1:10" s="28" customFormat="1" x14ac:dyDescent="0.2">
      <c r="A846" s="220"/>
      <c r="B846" s="221"/>
      <c r="C846" s="239"/>
      <c r="D846" s="18" t="s">
        <v>184</v>
      </c>
      <c r="E846" s="403"/>
      <c r="F846" s="23"/>
      <c r="G846" s="45"/>
      <c r="H846" s="258"/>
      <c r="I846" s="263"/>
      <c r="J846" s="314"/>
    </row>
    <row r="847" spans="1:10" s="28" customFormat="1" ht="22.5" x14ac:dyDescent="0.2">
      <c r="A847" s="220"/>
      <c r="B847" s="221"/>
      <c r="C847" s="242"/>
      <c r="D847" s="14" t="s">
        <v>691</v>
      </c>
      <c r="E847" s="403"/>
      <c r="F847" s="23"/>
      <c r="G847" s="45"/>
      <c r="H847" s="258"/>
      <c r="I847" s="263"/>
      <c r="J847" s="314"/>
    </row>
    <row r="848" spans="1:10" s="28" customFormat="1" x14ac:dyDescent="0.2">
      <c r="A848" s="220"/>
      <c r="B848" s="221"/>
      <c r="C848" s="242"/>
      <c r="D848" s="14" t="s">
        <v>92</v>
      </c>
      <c r="E848" s="403"/>
      <c r="F848" s="23"/>
      <c r="G848" s="45"/>
      <c r="H848" s="258"/>
      <c r="I848" s="263"/>
      <c r="J848" s="314"/>
    </row>
    <row r="849" spans="1:10" s="102" customFormat="1" x14ac:dyDescent="0.2">
      <c r="A849" s="220"/>
      <c r="B849" s="221"/>
      <c r="C849" s="242"/>
      <c r="D849" s="14" t="s">
        <v>110</v>
      </c>
      <c r="E849" s="403"/>
      <c r="F849" s="23"/>
      <c r="G849" s="45"/>
      <c r="H849" s="258"/>
      <c r="I849" s="263"/>
      <c r="J849" s="314"/>
    </row>
    <row r="850" spans="1:10" s="102" customFormat="1" x14ac:dyDescent="0.2">
      <c r="A850" s="222"/>
      <c r="B850" s="168"/>
      <c r="C850" s="242"/>
      <c r="D850" s="14" t="s">
        <v>160</v>
      </c>
      <c r="E850" s="405"/>
      <c r="F850" s="23"/>
      <c r="G850" s="45"/>
      <c r="H850" s="258"/>
      <c r="I850" s="263"/>
      <c r="J850" s="314"/>
    </row>
    <row r="851" spans="1:10" s="102" customFormat="1" x14ac:dyDescent="0.2">
      <c r="A851" s="220"/>
      <c r="B851" s="221"/>
      <c r="C851" s="242"/>
      <c r="D851" s="3"/>
      <c r="E851" s="403"/>
      <c r="F851" s="23"/>
      <c r="G851" s="45"/>
      <c r="H851" s="258"/>
      <c r="I851" s="263"/>
      <c r="J851" s="314"/>
    </row>
    <row r="852" spans="1:10" s="102" customFormat="1" x14ac:dyDescent="0.2">
      <c r="A852" s="219"/>
      <c r="B852" s="24"/>
      <c r="C852" s="242"/>
      <c r="D852" s="25" t="s">
        <v>24</v>
      </c>
      <c r="E852" s="269"/>
      <c r="F852" s="13"/>
      <c r="G852" s="45"/>
      <c r="H852" s="258"/>
      <c r="I852" s="263"/>
      <c r="J852" s="314"/>
    </row>
    <row r="853" spans="1:10" s="183" customFormat="1" ht="11.25" x14ac:dyDescent="0.2">
      <c r="A853" s="131" t="s">
        <v>212</v>
      </c>
      <c r="B853" s="96" t="s">
        <v>208</v>
      </c>
      <c r="C853" s="115" t="s">
        <v>203</v>
      </c>
      <c r="D853" s="24" t="s">
        <v>180</v>
      </c>
      <c r="E853" s="269"/>
      <c r="F853" s="13"/>
      <c r="G853" s="159"/>
      <c r="H853" s="258"/>
      <c r="I853" s="263"/>
      <c r="J853" s="314"/>
    </row>
    <row r="854" spans="1:10" s="28" customFormat="1" ht="22.5" x14ac:dyDescent="0.2">
      <c r="A854" s="220"/>
      <c r="B854" s="221"/>
      <c r="C854" s="240"/>
      <c r="D854" s="14" t="s">
        <v>181</v>
      </c>
      <c r="E854" s="403"/>
      <c r="F854" s="23"/>
      <c r="G854" s="45"/>
      <c r="H854" s="258"/>
      <c r="I854" s="263"/>
      <c r="J854" s="314"/>
    </row>
    <row r="855" spans="1:10" s="102" customFormat="1" ht="22.5" x14ac:dyDescent="0.2">
      <c r="A855" s="220"/>
      <c r="B855" s="221"/>
      <c r="C855" s="240"/>
      <c r="D855" s="14" t="s">
        <v>80</v>
      </c>
      <c r="E855" s="403"/>
      <c r="F855" s="23"/>
      <c r="G855" s="45"/>
      <c r="H855" s="258"/>
      <c r="I855" s="263"/>
      <c r="J855" s="314"/>
    </row>
    <row r="856" spans="1:10" s="102" customFormat="1" ht="22.5" x14ac:dyDescent="0.2">
      <c r="A856" s="220"/>
      <c r="B856" s="221"/>
      <c r="C856" s="240"/>
      <c r="D856" s="14" t="s">
        <v>81</v>
      </c>
      <c r="E856" s="403"/>
      <c r="F856" s="23"/>
      <c r="G856" s="45"/>
      <c r="H856" s="258"/>
      <c r="I856" s="263"/>
      <c r="J856" s="314"/>
    </row>
    <row r="857" spans="1:10" s="28" customFormat="1" x14ac:dyDescent="0.2">
      <c r="A857" s="220"/>
      <c r="B857" s="221"/>
      <c r="C857" s="240"/>
      <c r="D857" s="14" t="s">
        <v>160</v>
      </c>
      <c r="E857" s="403"/>
      <c r="F857" s="23"/>
      <c r="G857" s="45"/>
      <c r="H857" s="258"/>
      <c r="I857" s="263"/>
      <c r="J857" s="314"/>
    </row>
    <row r="858" spans="1:10" s="28" customFormat="1" ht="22.5" x14ac:dyDescent="0.2">
      <c r="A858" s="220"/>
      <c r="B858" s="221"/>
      <c r="C858" s="240"/>
      <c r="D858" s="14" t="s">
        <v>85</v>
      </c>
      <c r="E858" s="403"/>
      <c r="F858" s="23"/>
      <c r="G858" s="45"/>
      <c r="H858" s="258"/>
      <c r="I858" s="263"/>
      <c r="J858" s="314"/>
    </row>
    <row r="859" spans="1:10" s="28" customFormat="1" ht="22.5" x14ac:dyDescent="0.2">
      <c r="A859" s="220"/>
      <c r="B859" s="221"/>
      <c r="C859" s="240"/>
      <c r="D859" s="14" t="s">
        <v>237</v>
      </c>
      <c r="E859" s="403"/>
      <c r="F859" s="23"/>
      <c r="G859" s="45"/>
      <c r="H859" s="258"/>
      <c r="I859" s="263"/>
      <c r="J859" s="314"/>
    </row>
    <row r="860" spans="1:10" s="102" customFormat="1" x14ac:dyDescent="0.2">
      <c r="A860" s="155" t="s">
        <v>212</v>
      </c>
      <c r="B860" s="156" t="s">
        <v>208</v>
      </c>
      <c r="C860" s="243" t="s">
        <v>190</v>
      </c>
      <c r="D860" s="849" t="s">
        <v>815</v>
      </c>
      <c r="E860" s="269">
        <v>10.64</v>
      </c>
      <c r="F860" s="13" t="s">
        <v>193</v>
      </c>
      <c r="G860" s="770"/>
      <c r="H860" s="784"/>
      <c r="I860" s="263">
        <f>IF(ISNUMBER(E860),SUM(G860:H860),"")</f>
        <v>0</v>
      </c>
      <c r="J860" s="314">
        <f>IF(ISNUMBER(I860),I860*E860,"")</f>
        <v>0</v>
      </c>
    </row>
    <row r="861" spans="1:10" s="102" customFormat="1" x14ac:dyDescent="0.2">
      <c r="A861" s="155"/>
      <c r="B861" s="156"/>
      <c r="C861" s="243"/>
      <c r="D861" s="274" t="s">
        <v>622</v>
      </c>
      <c r="E861" s="490"/>
      <c r="F861" s="13"/>
      <c r="G861" s="770"/>
      <c r="H861" s="784"/>
      <c r="I861" s="263"/>
      <c r="J861" s="314"/>
    </row>
    <row r="862" spans="1:10" s="102" customFormat="1" x14ac:dyDescent="0.2">
      <c r="A862" s="155"/>
      <c r="B862" s="156"/>
      <c r="C862" s="243"/>
      <c r="D862" s="848" t="s">
        <v>814</v>
      </c>
      <c r="E862" s="269"/>
      <c r="F862" s="13"/>
      <c r="G862" s="828"/>
      <c r="H862" s="784"/>
      <c r="I862" s="263"/>
      <c r="J862" s="314"/>
    </row>
    <row r="863" spans="1:10" s="102" customFormat="1" x14ac:dyDescent="0.2">
      <c r="A863" s="155"/>
      <c r="B863" s="156"/>
      <c r="C863" s="243"/>
      <c r="D863" s="848" t="s">
        <v>280</v>
      </c>
      <c r="E863" s="269"/>
      <c r="F863" s="13"/>
      <c r="G863" s="828"/>
      <c r="H863" s="784"/>
      <c r="I863" s="263"/>
      <c r="J863" s="314"/>
    </row>
    <row r="864" spans="1:10" s="102" customFormat="1" x14ac:dyDescent="0.2">
      <c r="A864" s="155"/>
      <c r="B864" s="156"/>
      <c r="C864" s="243"/>
      <c r="D864" s="848" t="s">
        <v>766</v>
      </c>
      <c r="E864" s="269"/>
      <c r="F864" s="13"/>
      <c r="G864" s="828"/>
      <c r="H864" s="784"/>
      <c r="I864" s="263"/>
      <c r="J864" s="314"/>
    </row>
    <row r="865" spans="1:10" s="102" customFormat="1" x14ac:dyDescent="0.2">
      <c r="A865" s="155"/>
      <c r="B865" s="156"/>
      <c r="C865" s="243"/>
      <c r="D865" s="848" t="s">
        <v>767</v>
      </c>
      <c r="E865" s="269"/>
      <c r="F865" s="13"/>
      <c r="G865" s="828"/>
      <c r="H865" s="784"/>
      <c r="I865" s="263"/>
      <c r="J865" s="314"/>
    </row>
    <row r="866" spans="1:10" s="102" customFormat="1" x14ac:dyDescent="0.2">
      <c r="A866" s="155"/>
      <c r="B866" s="156"/>
      <c r="C866" s="243"/>
      <c r="D866" s="848" t="s">
        <v>252</v>
      </c>
      <c r="E866" s="269"/>
      <c r="F866" s="13"/>
      <c r="G866" s="828"/>
      <c r="H866" s="784"/>
      <c r="I866" s="263"/>
      <c r="J866" s="314"/>
    </row>
    <row r="867" spans="1:10" s="102" customFormat="1" x14ac:dyDescent="0.2">
      <c r="A867" s="155"/>
      <c r="B867" s="156"/>
      <c r="C867" s="243"/>
      <c r="D867" s="848" t="s">
        <v>352</v>
      </c>
      <c r="E867" s="269"/>
      <c r="F867" s="13"/>
      <c r="G867" s="828"/>
      <c r="H867" s="784"/>
      <c r="I867" s="263"/>
      <c r="J867" s="314"/>
    </row>
    <row r="868" spans="1:10" s="102" customFormat="1" ht="22.5" x14ac:dyDescent="0.2">
      <c r="A868" s="155"/>
      <c r="B868" s="156"/>
      <c r="C868" s="243"/>
      <c r="D868" s="848" t="s">
        <v>273</v>
      </c>
      <c r="E868" s="269"/>
      <c r="F868" s="13"/>
      <c r="G868" s="828"/>
      <c r="H868" s="784"/>
      <c r="I868" s="263"/>
      <c r="J868" s="314"/>
    </row>
    <row r="869" spans="1:10" x14ac:dyDescent="0.2">
      <c r="A869" s="42"/>
      <c r="B869" s="43"/>
      <c r="C869" s="17"/>
      <c r="D869" s="850" t="s">
        <v>275</v>
      </c>
      <c r="E869" s="398"/>
      <c r="F869" s="340"/>
      <c r="G869" s="770"/>
      <c r="H869" s="784"/>
    </row>
    <row r="870" spans="1:10" s="102" customFormat="1" x14ac:dyDescent="0.2">
      <c r="A870" s="155" t="s">
        <v>212</v>
      </c>
      <c r="B870" s="156" t="s">
        <v>208</v>
      </c>
      <c r="C870" s="243" t="s">
        <v>345</v>
      </c>
      <c r="D870" s="849" t="s">
        <v>816</v>
      </c>
      <c r="E870" s="269">
        <v>2.2799999999999998</v>
      </c>
      <c r="F870" s="13" t="s">
        <v>193</v>
      </c>
      <c r="G870" s="770"/>
      <c r="H870" s="784"/>
      <c r="I870" s="263">
        <f>IF(ISNUMBER(E870),SUM(G870:H870),"")</f>
        <v>0</v>
      </c>
      <c r="J870" s="314">
        <f>IF(ISNUMBER(I870),I870*E870,"")</f>
        <v>0</v>
      </c>
    </row>
    <row r="871" spans="1:10" s="102" customFormat="1" x14ac:dyDescent="0.2">
      <c r="A871" s="155"/>
      <c r="B871" s="156"/>
      <c r="C871" s="243"/>
      <c r="D871" s="848" t="s">
        <v>623</v>
      </c>
      <c r="E871" s="490"/>
      <c r="F871" s="13"/>
      <c r="G871" s="45"/>
      <c r="H871" s="258"/>
      <c r="I871" s="263"/>
      <c r="J871" s="314"/>
    </row>
    <row r="872" spans="1:10" s="102" customFormat="1" x14ac:dyDescent="0.2">
      <c r="A872" s="155"/>
      <c r="B872" s="156"/>
      <c r="C872" s="243"/>
      <c r="D872" s="848" t="s">
        <v>814</v>
      </c>
      <c r="E872" s="269"/>
      <c r="F872" s="13"/>
      <c r="G872" s="829"/>
      <c r="H872" s="258"/>
      <c r="I872" s="263"/>
      <c r="J872" s="314"/>
    </row>
    <row r="873" spans="1:10" s="102" customFormat="1" x14ac:dyDescent="0.2">
      <c r="A873" s="155"/>
      <c r="B873" s="156"/>
      <c r="C873" s="243"/>
      <c r="D873" s="848" t="s">
        <v>280</v>
      </c>
      <c r="E873" s="269"/>
      <c r="F873" s="13"/>
      <c r="G873" s="829"/>
      <c r="H873" s="258"/>
      <c r="I873" s="263"/>
      <c r="J873" s="314"/>
    </row>
    <row r="874" spans="1:10" s="102" customFormat="1" x14ac:dyDescent="0.2">
      <c r="A874" s="155"/>
      <c r="B874" s="156"/>
      <c r="C874" s="243"/>
      <c r="D874" s="848" t="s">
        <v>766</v>
      </c>
      <c r="E874" s="269"/>
      <c r="F874" s="13"/>
      <c r="G874" s="829"/>
      <c r="H874" s="258"/>
      <c r="I874" s="263"/>
      <c r="J874" s="314"/>
    </row>
    <row r="875" spans="1:10" s="102" customFormat="1" x14ac:dyDescent="0.2">
      <c r="A875" s="155"/>
      <c r="B875" s="156"/>
      <c r="C875" s="243"/>
      <c r="D875" s="848" t="s">
        <v>767</v>
      </c>
      <c r="E875" s="269"/>
      <c r="F875" s="13"/>
      <c r="G875" s="829"/>
      <c r="H875" s="258"/>
      <c r="I875" s="263"/>
      <c r="J875" s="314"/>
    </row>
    <row r="876" spans="1:10" s="102" customFormat="1" x14ac:dyDescent="0.2">
      <c r="A876" s="155"/>
      <c r="B876" s="156"/>
      <c r="C876" s="243"/>
      <c r="D876" s="848" t="s">
        <v>783</v>
      </c>
      <c r="E876" s="269"/>
      <c r="F876" s="13"/>
      <c r="G876" s="829"/>
      <c r="H876" s="258"/>
      <c r="I876" s="263"/>
      <c r="J876" s="314"/>
    </row>
    <row r="877" spans="1:10" s="102" customFormat="1" x14ac:dyDescent="0.2">
      <c r="A877" s="155"/>
      <c r="B877" s="156"/>
      <c r="C877" s="243"/>
      <c r="D877" s="274" t="s">
        <v>352</v>
      </c>
      <c r="E877" s="269"/>
      <c r="F877" s="13"/>
      <c r="G877" s="829"/>
      <c r="H877" s="258"/>
      <c r="I877" s="263"/>
      <c r="J877" s="314"/>
    </row>
    <row r="878" spans="1:10" s="102" customFormat="1" ht="22.5" x14ac:dyDescent="0.2">
      <c r="A878" s="155"/>
      <c r="B878" s="156"/>
      <c r="C878" s="243"/>
      <c r="D878" s="274" t="s">
        <v>273</v>
      </c>
      <c r="E878" s="269"/>
      <c r="F878" s="13"/>
      <c r="G878" s="829"/>
      <c r="H878" s="258"/>
      <c r="I878" s="263"/>
      <c r="J878" s="314"/>
    </row>
    <row r="879" spans="1:10" x14ac:dyDescent="0.2">
      <c r="A879" s="42"/>
      <c r="B879" s="43"/>
      <c r="C879" s="17"/>
      <c r="D879" s="339" t="s">
        <v>275</v>
      </c>
      <c r="E879" s="398"/>
      <c r="F879" s="340"/>
      <c r="H879" s="258"/>
    </row>
    <row r="880" spans="1:10" s="183" customFormat="1" ht="11.25" x14ac:dyDescent="0.2">
      <c r="A880" s="131" t="s">
        <v>212</v>
      </c>
      <c r="B880" s="96" t="s">
        <v>208</v>
      </c>
      <c r="C880" s="115" t="s">
        <v>204</v>
      </c>
      <c r="D880" s="24" t="s">
        <v>98</v>
      </c>
      <c r="E880" s="269"/>
      <c r="F880" s="13"/>
      <c r="G880" s="159"/>
      <c r="H880" s="258"/>
      <c r="I880" s="263"/>
      <c r="J880" s="314"/>
    </row>
    <row r="881" spans="1:11" s="28" customFormat="1" ht="33.75" x14ac:dyDescent="0.2">
      <c r="A881" s="220"/>
      <c r="B881" s="221"/>
      <c r="C881" s="242"/>
      <c r="D881" s="14" t="s">
        <v>99</v>
      </c>
      <c r="E881" s="269"/>
      <c r="F881" s="23"/>
      <c r="G881" s="45"/>
      <c r="H881" s="258"/>
      <c r="I881" s="263"/>
      <c r="J881" s="314"/>
    </row>
    <row r="882" spans="1:11" s="28" customFormat="1" ht="22.5" x14ac:dyDescent="0.2">
      <c r="A882" s="220"/>
      <c r="B882" s="221"/>
      <c r="C882" s="242"/>
      <c r="D882" s="14" t="s">
        <v>100</v>
      </c>
      <c r="E882" s="269"/>
      <c r="F882" s="23"/>
      <c r="G882" s="45"/>
      <c r="H882" s="258"/>
      <c r="I882" s="263"/>
      <c r="J882" s="314"/>
    </row>
    <row r="883" spans="1:11" s="28" customFormat="1" x14ac:dyDescent="0.2">
      <c r="A883" s="220"/>
      <c r="B883" s="221"/>
      <c r="C883" s="242"/>
      <c r="D883" s="14" t="s">
        <v>101</v>
      </c>
      <c r="E883" s="269"/>
      <c r="F883" s="23"/>
      <c r="G883" s="45"/>
      <c r="H883" s="258"/>
      <c r="I883" s="263"/>
      <c r="J883" s="314"/>
    </row>
    <row r="884" spans="1:11" s="28" customFormat="1" ht="22.5" x14ac:dyDescent="0.2">
      <c r="A884" s="155" t="s">
        <v>212</v>
      </c>
      <c r="B884" s="156" t="s">
        <v>208</v>
      </c>
      <c r="C884" s="243" t="s">
        <v>192</v>
      </c>
      <c r="D884" s="732" t="s">
        <v>768</v>
      </c>
      <c r="E884" s="269">
        <f>13.34-0.75</f>
        <v>12.59</v>
      </c>
      <c r="F884" s="13" t="s">
        <v>191</v>
      </c>
      <c r="G884" s="770"/>
      <c r="H884" s="784"/>
      <c r="I884" s="263">
        <f>IF(ISNUMBER(E884),SUM(G884:H884),"")</f>
        <v>0</v>
      </c>
      <c r="J884" s="314">
        <f>IF(ISNUMBER(I884),I884*E884,"")</f>
        <v>0</v>
      </c>
    </row>
    <row r="885" spans="1:11" s="28" customFormat="1" x14ac:dyDescent="0.2">
      <c r="A885" s="155"/>
      <c r="B885" s="156"/>
      <c r="C885" s="243"/>
      <c r="D885" s="274" t="s">
        <v>791</v>
      </c>
      <c r="E885" s="640"/>
      <c r="F885" s="13"/>
      <c r="G885" s="770"/>
      <c r="H885" s="784"/>
      <c r="I885" s="263"/>
      <c r="J885" s="314"/>
    </row>
    <row r="886" spans="1:11" s="102" customFormat="1" x14ac:dyDescent="0.2">
      <c r="A886" s="220"/>
      <c r="B886" s="221"/>
      <c r="C886" s="242"/>
      <c r="D886" s="14"/>
      <c r="E886" s="403"/>
      <c r="F886" s="23"/>
      <c r="G886" s="770"/>
      <c r="H886" s="784"/>
      <c r="I886" s="263"/>
      <c r="J886" s="314"/>
    </row>
    <row r="887" spans="1:11" s="644" customFormat="1" ht="11.25" x14ac:dyDescent="0.2">
      <c r="A887" s="131" t="s">
        <v>212</v>
      </c>
      <c r="B887" s="154" t="s">
        <v>208</v>
      </c>
      <c r="C887" s="246" t="s">
        <v>206</v>
      </c>
      <c r="D887" s="24" t="s">
        <v>647</v>
      </c>
      <c r="E887" s="548">
        <v>0</v>
      </c>
      <c r="F887" s="13" t="s">
        <v>66</v>
      </c>
      <c r="G887" s="771"/>
      <c r="H887" s="784"/>
      <c r="I887" s="263">
        <f>IF(ISNUMBER(E887),SUM(G887:H887),"")</f>
        <v>0</v>
      </c>
      <c r="J887" s="314">
        <f>E887*H887</f>
        <v>0</v>
      </c>
      <c r="K887" s="643"/>
    </row>
    <row r="888" spans="1:11" s="658" customFormat="1" ht="22.5" x14ac:dyDescent="0.2">
      <c r="A888" s="131"/>
      <c r="B888" s="154"/>
      <c r="C888" s="659"/>
      <c r="D888" s="14" t="s">
        <v>648</v>
      </c>
      <c r="E888" s="671"/>
      <c r="F888" s="13"/>
      <c r="G888" s="770"/>
      <c r="H888" s="794"/>
      <c r="I888" s="45"/>
      <c r="J888" s="337"/>
      <c r="K888" s="657"/>
    </row>
    <row r="889" spans="1:11" s="183" customFormat="1" ht="11.25" x14ac:dyDescent="0.2">
      <c r="A889" s="131" t="s">
        <v>212</v>
      </c>
      <c r="B889" s="96" t="s">
        <v>208</v>
      </c>
      <c r="C889" s="115" t="s">
        <v>208</v>
      </c>
      <c r="D889" s="24" t="s">
        <v>59</v>
      </c>
      <c r="E889" s="548">
        <f>12.59+5.8+2.6*4+10</f>
        <v>38.79</v>
      </c>
      <c r="F889" s="13" t="s">
        <v>191</v>
      </c>
      <c r="G889" s="772"/>
      <c r="H889" s="784"/>
      <c r="I889" s="263">
        <f t="shared" ref="I889" si="14">IF(ISNUMBER(E889),SUM(G889:H889),"")</f>
        <v>0</v>
      </c>
      <c r="J889" s="314">
        <f t="shared" ref="J889" si="15">IF(ISNUMBER(I889),I889*E889,"")</f>
        <v>0</v>
      </c>
    </row>
    <row r="890" spans="1:11" s="102" customFormat="1" ht="33.75" x14ac:dyDescent="0.2">
      <c r="A890" s="223"/>
      <c r="B890" s="224"/>
      <c r="C890" s="242"/>
      <c r="D890" s="14" t="s">
        <v>67</v>
      </c>
      <c r="E890" s="403"/>
      <c r="F890" s="23"/>
      <c r="G890" s="45"/>
      <c r="H890" s="258"/>
      <c r="I890" s="263"/>
      <c r="J890" s="314"/>
    </row>
    <row r="891" spans="1:11" s="102" customFormat="1" ht="22.5" x14ac:dyDescent="0.2">
      <c r="A891" s="223"/>
      <c r="B891" s="224"/>
      <c r="C891" s="242"/>
      <c r="D891" s="14" t="s">
        <v>96</v>
      </c>
      <c r="E891" s="403"/>
      <c r="F891" s="23"/>
      <c r="G891" s="45"/>
      <c r="H891" s="258"/>
      <c r="I891" s="263"/>
      <c r="J891" s="314"/>
    </row>
    <row r="892" spans="1:11" s="102" customFormat="1" x14ac:dyDescent="0.2">
      <c r="A892" s="220"/>
      <c r="B892" s="221"/>
      <c r="C892" s="242"/>
      <c r="D892" s="14" t="s">
        <v>124</v>
      </c>
      <c r="E892" s="403"/>
      <c r="F892" s="23"/>
      <c r="G892" s="45"/>
      <c r="H892" s="258"/>
      <c r="I892" s="263"/>
      <c r="J892" s="314"/>
    </row>
    <row r="893" spans="1:11" s="102" customFormat="1" x14ac:dyDescent="0.2">
      <c r="A893" s="220"/>
      <c r="B893" s="221"/>
      <c r="C893" s="242"/>
      <c r="D893" s="14" t="s">
        <v>125</v>
      </c>
      <c r="E893" s="403"/>
      <c r="F893" s="23"/>
      <c r="G893" s="45"/>
      <c r="H893" s="258"/>
      <c r="I893" s="263"/>
      <c r="J893" s="314"/>
    </row>
    <row r="894" spans="1:11" s="102" customFormat="1" x14ac:dyDescent="0.2">
      <c r="A894" s="220"/>
      <c r="B894" s="221"/>
      <c r="C894" s="242"/>
      <c r="D894" s="14" t="s">
        <v>126</v>
      </c>
      <c r="E894" s="403"/>
      <c r="F894" s="23"/>
      <c r="G894" s="45"/>
      <c r="H894" s="258"/>
      <c r="I894" s="263"/>
      <c r="J894" s="314"/>
    </row>
    <row r="895" spans="1:11" s="102" customFormat="1" x14ac:dyDescent="0.2">
      <c r="A895" s="220"/>
      <c r="B895" s="221"/>
      <c r="C895" s="242"/>
      <c r="D895" s="14" t="s">
        <v>5</v>
      </c>
      <c r="E895" s="403"/>
      <c r="F895" s="23"/>
      <c r="G895" s="45"/>
      <c r="H895" s="258"/>
      <c r="I895" s="263"/>
      <c r="J895" s="314"/>
    </row>
    <row r="896" spans="1:11" s="102" customFormat="1" x14ac:dyDescent="0.2">
      <c r="A896" s="220"/>
      <c r="B896" s="221"/>
      <c r="C896" s="242"/>
      <c r="D896" s="14" t="s">
        <v>127</v>
      </c>
      <c r="E896" s="403"/>
      <c r="F896" s="23"/>
      <c r="G896" s="45"/>
      <c r="H896" s="258"/>
      <c r="I896" s="263"/>
      <c r="J896" s="314"/>
    </row>
    <row r="897" spans="1:11" s="102" customFormat="1" ht="13.5" thickBot="1" x14ac:dyDescent="0.25">
      <c r="A897" s="220"/>
      <c r="B897" s="221"/>
      <c r="C897" s="240"/>
      <c r="D897" s="14"/>
      <c r="E897" s="403"/>
      <c r="F897" s="13"/>
      <c r="G897" s="45"/>
      <c r="H897" s="258"/>
      <c r="I897" s="263"/>
      <c r="J897" s="314"/>
    </row>
    <row r="898" spans="1:11" s="20" customFormat="1" ht="12" thickBot="1" x14ac:dyDescent="0.25">
      <c r="A898" s="134" t="s">
        <v>212</v>
      </c>
      <c r="B898" s="232" t="s">
        <v>208</v>
      </c>
      <c r="C898" s="110" t="s">
        <v>494</v>
      </c>
      <c r="D898" s="107" t="s">
        <v>12</v>
      </c>
      <c r="E898" s="312"/>
      <c r="F898" s="114"/>
      <c r="G898" s="162"/>
      <c r="H898" s="310"/>
      <c r="I898" s="298"/>
      <c r="J898" s="321">
        <f>SUM(J832:J897)</f>
        <v>0</v>
      </c>
    </row>
    <row r="899" spans="1:11" s="102" customFormat="1" x14ac:dyDescent="0.2">
      <c r="A899" s="157"/>
      <c r="B899" s="158"/>
      <c r="C899" s="243"/>
      <c r="D899" s="14"/>
      <c r="E899" s="406"/>
      <c r="F899" s="13"/>
      <c r="G899" s="45"/>
      <c r="H899" s="313"/>
      <c r="I899" s="263"/>
      <c r="J899" s="314"/>
    </row>
    <row r="900" spans="1:11" s="28" customFormat="1" x14ac:dyDescent="0.2">
      <c r="A900" s="97" t="s">
        <v>212</v>
      </c>
      <c r="B900" s="648" t="s">
        <v>209</v>
      </c>
      <c r="C900" s="415" t="s">
        <v>425</v>
      </c>
      <c r="D900" s="100" t="s">
        <v>624</v>
      </c>
      <c r="E900" s="442"/>
      <c r="F900" s="111"/>
      <c r="G900" s="161"/>
      <c r="H900" s="797"/>
      <c r="I900" s="161"/>
      <c r="J900" s="561"/>
      <c r="K900" s="186"/>
    </row>
    <row r="901" spans="1:11" s="251" customFormat="1" x14ac:dyDescent="0.2">
      <c r="A901" s="649"/>
      <c r="B901" s="650"/>
      <c r="C901" s="651"/>
      <c r="D901" s="653"/>
      <c r="E901" s="548"/>
      <c r="F901" s="13"/>
      <c r="G901" s="45"/>
      <c r="H901" s="800"/>
      <c r="I901" s="45"/>
      <c r="J901" s="337"/>
      <c r="K901" s="304"/>
    </row>
    <row r="902" spans="1:11" s="644" customFormat="1" x14ac:dyDescent="0.2">
      <c r="A902" s="131"/>
      <c r="B902" s="144"/>
      <c r="C902" s="246"/>
      <c r="D902" s="24" t="s">
        <v>624</v>
      </c>
      <c r="E902" s="548"/>
      <c r="F902" s="13"/>
      <c r="G902" s="159"/>
      <c r="H902" s="800"/>
      <c r="I902" s="159"/>
      <c r="J902" s="642"/>
      <c r="K902" s="643"/>
    </row>
    <row r="903" spans="1:11" s="251" customFormat="1" x14ac:dyDescent="0.2">
      <c r="A903" s="654"/>
      <c r="B903" s="655"/>
      <c r="C903" s="139"/>
      <c r="D903" s="14" t="s">
        <v>625</v>
      </c>
      <c r="E903" s="647"/>
      <c r="F903" s="23"/>
      <c r="G903" s="45"/>
      <c r="H903" s="827"/>
      <c r="I903" s="45"/>
      <c r="J903" s="337"/>
      <c r="K903" s="304"/>
    </row>
    <row r="904" spans="1:11" s="251" customFormat="1" ht="22.5" x14ac:dyDescent="0.2">
      <c r="A904" s="654"/>
      <c r="B904" s="655"/>
      <c r="C904" s="656"/>
      <c r="D904" s="14" t="s">
        <v>626</v>
      </c>
      <c r="E904" s="647"/>
      <c r="F904" s="23"/>
      <c r="G904" s="45"/>
      <c r="H904" s="827"/>
      <c r="I904" s="45"/>
      <c r="J904" s="337"/>
      <c r="K904" s="304"/>
    </row>
    <row r="905" spans="1:11" s="251" customFormat="1" x14ac:dyDescent="0.2">
      <c r="A905" s="654"/>
      <c r="B905" s="655"/>
      <c r="C905" s="656"/>
      <c r="D905" s="14" t="s">
        <v>627</v>
      </c>
      <c r="E905" s="647"/>
      <c r="F905" s="23"/>
      <c r="G905" s="45"/>
      <c r="H905" s="827"/>
      <c r="I905" s="45"/>
      <c r="J905" s="337"/>
      <c r="K905" s="304"/>
    </row>
    <row r="906" spans="1:11" s="658" customFormat="1" x14ac:dyDescent="0.2">
      <c r="A906" s="654"/>
      <c r="B906" s="655"/>
      <c r="C906" s="139"/>
      <c r="D906" s="14" t="s">
        <v>125</v>
      </c>
      <c r="E906" s="647"/>
      <c r="F906" s="23"/>
      <c r="G906" s="45"/>
      <c r="H906" s="827"/>
      <c r="I906" s="45"/>
      <c r="J906" s="337"/>
      <c r="K906" s="657"/>
    </row>
    <row r="907" spans="1:11" s="658" customFormat="1" x14ac:dyDescent="0.2">
      <c r="A907" s="654"/>
      <c r="B907" s="655"/>
      <c r="C907" s="139"/>
      <c r="D907" s="14" t="s">
        <v>628</v>
      </c>
      <c r="E907" s="647"/>
      <c r="F907" s="23"/>
      <c r="G907" s="45"/>
      <c r="H907" s="827"/>
      <c r="I907" s="45"/>
      <c r="J907" s="337"/>
      <c r="K907" s="657"/>
    </row>
    <row r="908" spans="1:11" s="658" customFormat="1" x14ac:dyDescent="0.2">
      <c r="A908" s="654"/>
      <c r="B908" s="655"/>
      <c r="C908" s="139"/>
      <c r="D908" s="14" t="s">
        <v>5</v>
      </c>
      <c r="E908" s="647"/>
      <c r="F908" s="23"/>
      <c r="G908" s="45"/>
      <c r="H908" s="827"/>
      <c r="I908" s="45"/>
      <c r="J908" s="337"/>
      <c r="K908" s="657"/>
    </row>
    <row r="909" spans="1:11" s="251" customFormat="1" ht="22.5" x14ac:dyDescent="0.2">
      <c r="A909" s="654"/>
      <c r="B909" s="655"/>
      <c r="C909" s="656"/>
      <c r="D909" s="14" t="s">
        <v>629</v>
      </c>
      <c r="E909" s="647"/>
      <c r="F909" s="23"/>
      <c r="G909" s="45"/>
      <c r="H909" s="827"/>
      <c r="I909" s="45"/>
      <c r="J909" s="337"/>
      <c r="K909" s="304"/>
    </row>
    <row r="910" spans="1:11" s="251" customFormat="1" ht="33.75" x14ac:dyDescent="0.2">
      <c r="A910" s="654"/>
      <c r="B910" s="655"/>
      <c r="C910" s="656"/>
      <c r="D910" s="14" t="s">
        <v>630</v>
      </c>
      <c r="E910" s="647"/>
      <c r="F910" s="23"/>
      <c r="G910" s="45"/>
      <c r="H910" s="827"/>
      <c r="I910" s="45"/>
      <c r="J910" s="337"/>
      <c r="K910" s="304"/>
    </row>
    <row r="911" spans="1:11" s="658" customFormat="1" x14ac:dyDescent="0.2">
      <c r="A911" s="654"/>
      <c r="B911" s="655"/>
      <c r="C911" s="139"/>
      <c r="D911" s="14" t="s">
        <v>124</v>
      </c>
      <c r="E911" s="647"/>
      <c r="F911" s="23"/>
      <c r="G911" s="45"/>
      <c r="H911" s="827"/>
      <c r="I911" s="45"/>
      <c r="J911" s="337"/>
      <c r="K911" s="657"/>
    </row>
    <row r="912" spans="1:11" s="658" customFormat="1" x14ac:dyDescent="0.2">
      <c r="A912" s="654"/>
      <c r="B912" s="655"/>
      <c r="C912" s="139"/>
      <c r="D912" s="14" t="s">
        <v>650</v>
      </c>
      <c r="E912" s="647"/>
      <c r="F912" s="23"/>
      <c r="G912" s="45"/>
      <c r="H912" s="827"/>
      <c r="I912" s="45"/>
      <c r="J912" s="337"/>
      <c r="K912" s="657"/>
    </row>
    <row r="913" spans="1:11" s="251" customFormat="1" x14ac:dyDescent="0.2">
      <c r="A913" s="155" t="s">
        <v>212</v>
      </c>
      <c r="B913" s="154" t="s">
        <v>209</v>
      </c>
      <c r="C913" s="659" t="s">
        <v>203</v>
      </c>
      <c r="D913" s="27" t="s">
        <v>817</v>
      </c>
      <c r="E913" s="647">
        <f>5.8*2.6</f>
        <v>15.08</v>
      </c>
      <c r="F913" s="13" t="s">
        <v>193</v>
      </c>
      <c r="G913" s="771"/>
      <c r="H913" s="826"/>
      <c r="I913" s="263">
        <f>IF(ISNUMBER(E913),SUM(G913:H913),"")</f>
        <v>0</v>
      </c>
      <c r="J913" s="314">
        <f>IF(ISNUMBER(I913),I913*E913,"")</f>
        <v>0</v>
      </c>
      <c r="K913" s="304"/>
    </row>
    <row r="914" spans="1:11" s="251" customFormat="1" x14ac:dyDescent="0.2">
      <c r="A914" s="654"/>
      <c r="B914" s="655"/>
      <c r="C914" s="656"/>
      <c r="D914" s="14" t="s">
        <v>631</v>
      </c>
      <c r="E914" s="647"/>
      <c r="F914" s="13"/>
      <c r="G914" s="45"/>
      <c r="H914" s="827"/>
      <c r="I914" s="45"/>
      <c r="J914" s="337"/>
      <c r="K914" s="304"/>
    </row>
    <row r="915" spans="1:11" s="251" customFormat="1" ht="22.5" x14ac:dyDescent="0.2">
      <c r="A915" s="654"/>
      <c r="B915" s="655"/>
      <c r="C915" s="656"/>
      <c r="D915" s="14" t="s">
        <v>649</v>
      </c>
      <c r="E915" s="647"/>
      <c r="F915" s="23"/>
      <c r="G915" s="660"/>
      <c r="H915" s="827"/>
      <c r="I915" s="45"/>
      <c r="J915" s="337"/>
      <c r="K915" s="304"/>
    </row>
    <row r="916" spans="1:11" s="251" customFormat="1" ht="13.5" thickBot="1" x14ac:dyDescent="0.25">
      <c r="A916" s="654"/>
      <c r="B916" s="655"/>
      <c r="C916" s="656"/>
      <c r="D916" s="3"/>
      <c r="E916" s="647"/>
      <c r="F916" s="13"/>
      <c r="G916" s="45"/>
      <c r="H916" s="827"/>
      <c r="I916" s="45"/>
      <c r="J916" s="337"/>
      <c r="K916" s="304"/>
    </row>
    <row r="917" spans="1:11" s="20" customFormat="1" ht="12" thickBot="1" x14ac:dyDescent="0.25">
      <c r="A917" s="134" t="s">
        <v>212</v>
      </c>
      <c r="B917" s="289" t="s">
        <v>209</v>
      </c>
      <c r="C917" s="290" t="s">
        <v>494</v>
      </c>
      <c r="D917" s="107" t="s">
        <v>632</v>
      </c>
      <c r="E917" s="598"/>
      <c r="F917" s="114"/>
      <c r="G917" s="162"/>
      <c r="H917" s="598"/>
      <c r="I917" s="162"/>
      <c r="J917" s="321">
        <f>SUM(J901:J916)</f>
        <v>0</v>
      </c>
      <c r="K917" s="291"/>
    </row>
    <row r="918" spans="1:11" s="102" customFormat="1" x14ac:dyDescent="0.2">
      <c r="A918" s="157"/>
      <c r="B918" s="158"/>
      <c r="C918" s="243"/>
      <c r="D918" s="14"/>
      <c r="E918" s="406"/>
      <c r="F918" s="13"/>
      <c r="G918" s="45"/>
      <c r="H918" s="313"/>
      <c r="I918" s="263"/>
      <c r="J918" s="314"/>
    </row>
    <row r="919" spans="1:11" s="28" customFormat="1" x14ac:dyDescent="0.2">
      <c r="A919" s="97" t="s">
        <v>212</v>
      </c>
      <c r="B919" s="414" t="s">
        <v>211</v>
      </c>
      <c r="C919" s="415" t="s">
        <v>425</v>
      </c>
      <c r="D919" s="100" t="s">
        <v>13</v>
      </c>
      <c r="E919" s="442"/>
      <c r="F919" s="111"/>
      <c r="G919" s="161"/>
      <c r="H919" s="797"/>
      <c r="I919" s="161"/>
      <c r="J919" s="561"/>
      <c r="K919" s="186"/>
    </row>
    <row r="920" spans="1:11" s="664" customFormat="1" ht="15" x14ac:dyDescent="0.2">
      <c r="A920" s="661"/>
      <c r="B920" s="662"/>
      <c r="C920" s="651"/>
      <c r="D920" s="652"/>
      <c r="E920" s="548"/>
      <c r="F920" s="13"/>
      <c r="G920" s="45"/>
      <c r="H920" s="800"/>
      <c r="I920" s="45"/>
      <c r="J920" s="337"/>
      <c r="K920" s="663"/>
    </row>
    <row r="921" spans="1:11" s="644" customFormat="1" ht="11.25" x14ac:dyDescent="0.2">
      <c r="A921" s="131" t="s">
        <v>212</v>
      </c>
      <c r="B921" s="144" t="s">
        <v>211</v>
      </c>
      <c r="C921" s="246" t="s">
        <v>203</v>
      </c>
      <c r="D921" s="24" t="s">
        <v>633</v>
      </c>
      <c r="E921" s="548">
        <v>0</v>
      </c>
      <c r="F921" s="13" t="s">
        <v>191</v>
      </c>
      <c r="G921" s="771"/>
      <c r="H921" s="794"/>
      <c r="I921" s="263">
        <f>IF(ISNUMBER(E921),SUM(G921:H921),"")</f>
        <v>0</v>
      </c>
      <c r="J921" s="314">
        <f>IF(ISNUMBER(I921),I921*E921,"")</f>
        <v>0</v>
      </c>
      <c r="K921" s="643"/>
    </row>
    <row r="922" spans="1:11" s="251" customFormat="1" ht="36" customHeight="1" x14ac:dyDescent="0.2">
      <c r="A922" s="654"/>
      <c r="B922" s="655"/>
      <c r="C922" s="90"/>
      <c r="D922" s="19" t="s">
        <v>634</v>
      </c>
      <c r="E922" s="647"/>
      <c r="F922" s="23"/>
      <c r="G922" s="770"/>
      <c r="H922" s="826"/>
      <c r="I922" s="45"/>
      <c r="J922" s="337"/>
      <c r="K922" s="304"/>
    </row>
    <row r="923" spans="1:11" s="251" customFormat="1" x14ac:dyDescent="0.2">
      <c r="A923" s="654"/>
      <c r="B923" s="655"/>
      <c r="C923" s="139"/>
      <c r="D923" s="19" t="s">
        <v>635</v>
      </c>
      <c r="E923" s="647"/>
      <c r="F923" s="23"/>
      <c r="G923" s="770"/>
      <c r="H923" s="826"/>
      <c r="I923" s="45"/>
      <c r="J923" s="337"/>
      <c r="K923" s="304"/>
    </row>
    <row r="924" spans="1:11" s="251" customFormat="1" x14ac:dyDescent="0.2">
      <c r="A924" s="654"/>
      <c r="B924" s="655"/>
      <c r="C924" s="139"/>
      <c r="D924" s="19" t="s">
        <v>636</v>
      </c>
      <c r="E924" s="647"/>
      <c r="F924" s="23"/>
      <c r="G924" s="770"/>
      <c r="H924" s="826"/>
      <c r="I924" s="45"/>
      <c r="J924" s="337"/>
      <c r="K924" s="304"/>
    </row>
    <row r="925" spans="1:11" s="251" customFormat="1" x14ac:dyDescent="0.2">
      <c r="A925" s="654"/>
      <c r="B925" s="655"/>
      <c r="C925" s="139"/>
      <c r="D925" s="19" t="s">
        <v>637</v>
      </c>
      <c r="E925" s="647"/>
      <c r="F925" s="23"/>
      <c r="G925" s="770"/>
      <c r="H925" s="826"/>
      <c r="I925" s="45"/>
      <c r="J925" s="337"/>
      <c r="K925" s="304"/>
    </row>
    <row r="926" spans="1:11" s="251" customFormat="1" x14ac:dyDescent="0.2">
      <c r="A926" s="654"/>
      <c r="B926" s="655"/>
      <c r="C926" s="139"/>
      <c r="D926" s="19"/>
      <c r="E926" s="647"/>
      <c r="F926" s="23"/>
      <c r="G926" s="770"/>
      <c r="H926" s="826"/>
      <c r="I926" s="45"/>
      <c r="J926" s="337"/>
      <c r="K926" s="304"/>
    </row>
    <row r="927" spans="1:11" s="644" customFormat="1" ht="11.25" x14ac:dyDescent="0.2">
      <c r="A927" s="131" t="s">
        <v>212</v>
      </c>
      <c r="B927" s="144" t="s">
        <v>211</v>
      </c>
      <c r="C927" s="246" t="s">
        <v>204</v>
      </c>
      <c r="D927" s="24" t="s">
        <v>638</v>
      </c>
      <c r="E927" s="548">
        <f>0.6*2+0.9*2</f>
        <v>3</v>
      </c>
      <c r="F927" s="13" t="s">
        <v>191</v>
      </c>
      <c r="G927" s="771"/>
      <c r="H927" s="794"/>
      <c r="I927" s="263">
        <f>IF(ISNUMBER(E927),SUM(G927:H927),"")</f>
        <v>0</v>
      </c>
      <c r="J927" s="314">
        <f>IF(ISNUMBER(I927),I927*E927,"")</f>
        <v>0</v>
      </c>
      <c r="K927" s="643"/>
    </row>
    <row r="928" spans="1:11" s="251" customFormat="1" ht="12.75" customHeight="1" x14ac:dyDescent="0.2">
      <c r="A928" s="654"/>
      <c r="B928" s="655"/>
      <c r="C928" s="139"/>
      <c r="D928" s="14" t="s">
        <v>639</v>
      </c>
      <c r="E928" s="647"/>
      <c r="F928" s="23"/>
      <c r="G928" s="45"/>
      <c r="H928" s="827"/>
      <c r="I928" s="45"/>
      <c r="J928" s="337"/>
      <c r="K928" s="304"/>
    </row>
    <row r="929" spans="1:11" s="251" customFormat="1" ht="33.75" x14ac:dyDescent="0.2">
      <c r="A929" s="654"/>
      <c r="B929" s="655"/>
      <c r="C929" s="139"/>
      <c r="D929" s="14" t="s">
        <v>640</v>
      </c>
      <c r="E929" s="647"/>
      <c r="F929" s="23"/>
      <c r="G929" s="45"/>
      <c r="H929" s="827"/>
      <c r="I929" s="45"/>
      <c r="J929" s="337"/>
      <c r="K929" s="304"/>
    </row>
    <row r="930" spans="1:11" s="251" customFormat="1" x14ac:dyDescent="0.2">
      <c r="A930" s="654"/>
      <c r="B930" s="655"/>
      <c r="C930" s="139"/>
      <c r="D930" s="14" t="s">
        <v>641</v>
      </c>
      <c r="E930" s="647"/>
      <c r="F930" s="23"/>
      <c r="G930" s="45"/>
      <c r="H930" s="827"/>
      <c r="I930" s="45"/>
      <c r="J930" s="337"/>
      <c r="K930" s="304"/>
    </row>
    <row r="931" spans="1:11" s="251" customFormat="1" x14ac:dyDescent="0.2">
      <c r="A931" s="654"/>
      <c r="B931" s="655"/>
      <c r="C931" s="139"/>
      <c r="D931" s="14" t="s">
        <v>642</v>
      </c>
      <c r="E931" s="647"/>
      <c r="F931" s="23"/>
      <c r="G931" s="45"/>
      <c r="H931" s="827"/>
      <c r="I931" s="45"/>
      <c r="J931" s="337"/>
      <c r="K931" s="304"/>
    </row>
    <row r="932" spans="1:11" s="251" customFormat="1" x14ac:dyDescent="0.2">
      <c r="A932" s="654"/>
      <c r="B932" s="655"/>
      <c r="C932" s="139"/>
      <c r="D932" s="14" t="s">
        <v>643</v>
      </c>
      <c r="E932" s="647"/>
      <c r="F932" s="23"/>
      <c r="G932" s="45"/>
      <c r="H932" s="827"/>
      <c r="I932" s="45"/>
      <c r="J932" s="337"/>
      <c r="K932" s="304"/>
    </row>
    <row r="933" spans="1:11" s="251" customFormat="1" x14ac:dyDescent="0.2">
      <c r="A933" s="654"/>
      <c r="B933" s="655"/>
      <c r="C933" s="139"/>
      <c r="D933" s="14" t="s">
        <v>637</v>
      </c>
      <c r="E933" s="647"/>
      <c r="F933" s="23"/>
      <c r="G933" s="45"/>
      <c r="H933" s="827"/>
      <c r="I933" s="45"/>
      <c r="J933" s="337"/>
      <c r="K933" s="304"/>
    </row>
    <row r="934" spans="1:11" s="251" customFormat="1" x14ac:dyDescent="0.2">
      <c r="A934" s="654"/>
      <c r="B934" s="655"/>
      <c r="C934" s="139"/>
      <c r="D934" s="14"/>
      <c r="E934" s="647"/>
      <c r="F934" s="23"/>
      <c r="G934" s="45"/>
      <c r="H934" s="827"/>
      <c r="I934" s="45"/>
      <c r="J934" s="337"/>
      <c r="K934" s="304"/>
    </row>
    <row r="935" spans="1:11" s="251" customFormat="1" ht="12.75" customHeight="1" x14ac:dyDescent="0.2">
      <c r="A935" s="131" t="s">
        <v>212</v>
      </c>
      <c r="B935" s="144" t="s">
        <v>211</v>
      </c>
      <c r="C935" s="246" t="s">
        <v>206</v>
      </c>
      <c r="D935" s="24" t="s">
        <v>281</v>
      </c>
      <c r="E935" s="548"/>
      <c r="F935" s="23"/>
      <c r="G935" s="45"/>
      <c r="H935" s="827"/>
      <c r="I935" s="45"/>
      <c r="J935" s="337"/>
      <c r="K935" s="304"/>
    </row>
    <row r="936" spans="1:11" s="251" customFormat="1" ht="22.5" x14ac:dyDescent="0.2">
      <c r="A936" s="661"/>
      <c r="B936" s="662"/>
      <c r="C936" s="272"/>
      <c r="D936" s="15" t="s">
        <v>644</v>
      </c>
      <c r="E936" s="548"/>
      <c r="F936" s="23"/>
      <c r="G936" s="45"/>
      <c r="H936" s="800"/>
      <c r="I936" s="45"/>
      <c r="J936" s="337"/>
      <c r="K936" s="304"/>
    </row>
    <row r="937" spans="1:11" s="251" customFormat="1" x14ac:dyDescent="0.2">
      <c r="A937" s="661"/>
      <c r="B937" s="662"/>
      <c r="C937" s="272"/>
      <c r="D937" s="15" t="s">
        <v>645</v>
      </c>
      <c r="E937" s="548"/>
      <c r="F937" s="23"/>
      <c r="G937" s="45"/>
      <c r="H937" s="800"/>
      <c r="I937" s="45"/>
      <c r="J937" s="337"/>
      <c r="K937" s="304"/>
    </row>
    <row r="938" spans="1:11" s="251" customFormat="1" x14ac:dyDescent="0.2">
      <c r="A938" s="131" t="s">
        <v>212</v>
      </c>
      <c r="B938" s="144" t="s">
        <v>211</v>
      </c>
      <c r="C938" s="246" t="s">
        <v>55</v>
      </c>
      <c r="D938" s="851" t="s">
        <v>818</v>
      </c>
      <c r="E938" s="852">
        <v>1</v>
      </c>
      <c r="F938" s="853" t="s">
        <v>42</v>
      </c>
      <c r="G938" s="771"/>
      <c r="H938" s="794"/>
      <c r="I938" s="263">
        <f>IF(ISNUMBER(E938),SUM(G938:H938),"")</f>
        <v>0</v>
      </c>
      <c r="J938" s="314">
        <f>IF(ISNUMBER(I938),I938*E938,"")</f>
        <v>0</v>
      </c>
      <c r="K938" s="665"/>
    </row>
    <row r="939" spans="1:11" s="251" customFormat="1" x14ac:dyDescent="0.2">
      <c r="A939" s="131"/>
      <c r="B939" s="144"/>
      <c r="C939" s="246"/>
      <c r="D939" s="15"/>
      <c r="E939" s="548"/>
      <c r="F939" s="23"/>
      <c r="G939" s="641"/>
      <c r="H939" s="800"/>
      <c r="I939" s="45"/>
      <c r="J939" s="337"/>
      <c r="K939" s="665"/>
    </row>
    <row r="940" spans="1:11" s="251" customFormat="1" ht="13.5" thickBot="1" x14ac:dyDescent="0.25">
      <c r="A940" s="666"/>
      <c r="B940" s="667"/>
      <c r="C940" s="668"/>
      <c r="D940" s="584"/>
      <c r="E940" s="669"/>
      <c r="F940" s="670"/>
      <c r="G940" s="45"/>
      <c r="H940" s="830"/>
      <c r="I940" s="45"/>
      <c r="J940" s="337"/>
      <c r="K940" s="304"/>
    </row>
    <row r="941" spans="1:11" s="20" customFormat="1" ht="12" thickBot="1" x14ac:dyDescent="0.25">
      <c r="A941" s="134" t="s">
        <v>212</v>
      </c>
      <c r="B941" s="289" t="s">
        <v>211</v>
      </c>
      <c r="C941" s="290" t="s">
        <v>494</v>
      </c>
      <c r="D941" s="107" t="s">
        <v>646</v>
      </c>
      <c r="E941" s="598"/>
      <c r="F941" s="114"/>
      <c r="G941" s="162"/>
      <c r="H941" s="598"/>
      <c r="I941" s="162"/>
      <c r="J941" s="321">
        <f>SUM(J921:J940)</f>
        <v>0</v>
      </c>
      <c r="K941" s="291"/>
    </row>
    <row r="942" spans="1:11" s="28" customFormat="1" ht="13.5" thickBot="1" x14ac:dyDescent="0.25">
      <c r="A942" s="213"/>
      <c r="B942" s="214"/>
      <c r="C942" s="240"/>
      <c r="D942" s="112"/>
      <c r="E942" s="269"/>
      <c r="F942" s="13"/>
      <c r="G942" s="45"/>
      <c r="H942" s="258"/>
      <c r="I942" s="263"/>
      <c r="J942" s="314"/>
    </row>
    <row r="943" spans="1:11" s="95" customFormat="1" ht="15" x14ac:dyDescent="0.2">
      <c r="A943" s="91" t="s">
        <v>214</v>
      </c>
      <c r="B943" s="92"/>
      <c r="C943" s="235" t="s">
        <v>684</v>
      </c>
      <c r="D943" s="93" t="s">
        <v>86</v>
      </c>
      <c r="E943" s="396"/>
      <c r="F943" s="94"/>
      <c r="G943" s="160"/>
      <c r="H943" s="308"/>
      <c r="I943" s="318"/>
      <c r="J943" s="319"/>
    </row>
    <row r="944" spans="1:11" s="136" customFormat="1" x14ac:dyDescent="0.2">
      <c r="A944" s="212"/>
      <c r="B944" s="169"/>
      <c r="C944" s="237"/>
      <c r="D944" s="9"/>
      <c r="E944" s="399"/>
      <c r="F944" s="12"/>
      <c r="G944" s="163"/>
      <c r="H944" s="189"/>
      <c r="I944" s="163"/>
      <c r="J944" s="195"/>
    </row>
    <row r="945" spans="1:10" s="28" customFormat="1" x14ac:dyDescent="0.2">
      <c r="A945" s="97" t="s">
        <v>214</v>
      </c>
      <c r="B945" s="98" t="s">
        <v>203</v>
      </c>
      <c r="C945" s="236" t="s">
        <v>665</v>
      </c>
      <c r="D945" s="100" t="s">
        <v>168</v>
      </c>
      <c r="E945" s="281"/>
      <c r="F945" s="101"/>
      <c r="G945" s="161"/>
      <c r="H945" s="309"/>
      <c r="I945" s="282"/>
      <c r="J945" s="320"/>
    </row>
    <row r="946" spans="1:10" s="136" customFormat="1" x14ac:dyDescent="0.2">
      <c r="A946" s="212"/>
      <c r="B946" s="169"/>
      <c r="C946" s="237"/>
      <c r="D946" s="7"/>
      <c r="E946" s="401"/>
      <c r="F946" s="121"/>
      <c r="G946" s="163"/>
      <c r="H946" s="189"/>
      <c r="I946" s="163"/>
      <c r="J946" s="195"/>
    </row>
    <row r="947" spans="1:10" s="136" customFormat="1" x14ac:dyDescent="0.2">
      <c r="A947" s="155" t="s">
        <v>214</v>
      </c>
      <c r="B947" s="156" t="s">
        <v>203</v>
      </c>
      <c r="C947" s="237"/>
      <c r="D947" s="122" t="s">
        <v>93</v>
      </c>
      <c r="E947" s="10"/>
      <c r="F947" s="13"/>
      <c r="G947" s="163"/>
      <c r="H947" s="258"/>
      <c r="I947" s="163"/>
      <c r="J947" s="195"/>
    </row>
    <row r="948" spans="1:10" s="136" customFormat="1" ht="45" x14ac:dyDescent="0.2">
      <c r="A948" s="210"/>
      <c r="B948" s="211"/>
      <c r="C948" s="237"/>
      <c r="D948" s="194" t="s">
        <v>38</v>
      </c>
      <c r="E948" s="10"/>
      <c r="F948" s="170"/>
      <c r="G948" s="163"/>
      <c r="H948" s="258"/>
      <c r="I948" s="163"/>
      <c r="J948" s="195"/>
    </row>
    <row r="949" spans="1:10" s="136" customFormat="1" ht="22.5" x14ac:dyDescent="0.2">
      <c r="A949" s="210"/>
      <c r="B949" s="211"/>
      <c r="C949" s="237"/>
      <c r="D949" s="194" t="s">
        <v>94</v>
      </c>
      <c r="E949" s="10"/>
      <c r="F949" s="170"/>
      <c r="G949" s="163"/>
      <c r="H949" s="258"/>
      <c r="I949" s="163"/>
      <c r="J949" s="195"/>
    </row>
    <row r="950" spans="1:10" s="183" customFormat="1" ht="13.5" customHeight="1" x14ac:dyDescent="0.2">
      <c r="A950" s="259" t="s">
        <v>214</v>
      </c>
      <c r="B950" s="260" t="s">
        <v>203</v>
      </c>
      <c r="C950" s="261" t="s">
        <v>203</v>
      </c>
      <c r="D950" s="124" t="s">
        <v>329</v>
      </c>
      <c r="E950" s="10">
        <f>2.67*2.75-0.75*2.12</f>
        <v>5.7524999999999995</v>
      </c>
      <c r="F950" s="264" t="s">
        <v>193</v>
      </c>
      <c r="G950" s="782"/>
      <c r="H950" s="784"/>
      <c r="I950" s="263">
        <f>IF(ISNUMBER(E950),SUM(G950:H950),"")</f>
        <v>0</v>
      </c>
      <c r="J950" s="314">
        <f>IF(ISNUMBER(I950),I950*E950,"")</f>
        <v>0</v>
      </c>
    </row>
    <row r="951" spans="1:10" s="136" customFormat="1" ht="22.5" x14ac:dyDescent="0.2">
      <c r="A951" s="210"/>
      <c r="B951" s="211"/>
      <c r="C951" s="237"/>
      <c r="D951" s="194" t="s">
        <v>330</v>
      </c>
      <c r="E951" s="10"/>
      <c r="F951" s="170"/>
      <c r="G951" s="163"/>
      <c r="H951" s="258"/>
      <c r="I951" s="163"/>
      <c r="J951" s="195"/>
    </row>
    <row r="952" spans="1:10" s="136" customFormat="1" ht="22.5" x14ac:dyDescent="0.2">
      <c r="A952" s="210"/>
      <c r="B952" s="211"/>
      <c r="C952" s="237"/>
      <c r="D952" s="194" t="s">
        <v>664</v>
      </c>
      <c r="E952" s="10"/>
      <c r="F952" s="170"/>
      <c r="G952" s="163"/>
      <c r="H952" s="258"/>
      <c r="I952" s="163"/>
      <c r="J952" s="195"/>
    </row>
    <row r="953" spans="1:10" s="136" customFormat="1" ht="33.75" x14ac:dyDescent="0.2">
      <c r="A953" s="210"/>
      <c r="B953" s="211"/>
      <c r="C953" s="237"/>
      <c r="D953" s="194" t="s">
        <v>33</v>
      </c>
      <c r="E953" s="10"/>
      <c r="F953" s="170"/>
      <c r="G953" s="163"/>
      <c r="H953" s="258"/>
      <c r="I953" s="163"/>
      <c r="J953" s="195"/>
    </row>
    <row r="954" spans="1:10" s="136" customFormat="1" ht="22.5" x14ac:dyDescent="0.2">
      <c r="A954" s="210"/>
      <c r="B954" s="211"/>
      <c r="C954" s="237"/>
      <c r="D954" s="194" t="s">
        <v>657</v>
      </c>
      <c r="E954" s="10"/>
      <c r="F954" s="264"/>
      <c r="G954" s="163"/>
      <c r="H954" s="258"/>
      <c r="I954" s="163"/>
      <c r="J954" s="195"/>
    </row>
    <row r="955" spans="1:10" s="136" customFormat="1" x14ac:dyDescent="0.2">
      <c r="A955" s="210"/>
      <c r="B955" s="211"/>
      <c r="C955" s="237"/>
      <c r="D955" s="194" t="s">
        <v>111</v>
      </c>
      <c r="E955" s="10"/>
      <c r="F955" s="264"/>
      <c r="G955" s="163"/>
      <c r="H955" s="258"/>
      <c r="I955" s="163"/>
      <c r="J955" s="195"/>
    </row>
    <row r="956" spans="1:10" s="136" customFormat="1" x14ac:dyDescent="0.2">
      <c r="A956" s="210"/>
      <c r="B956" s="211"/>
      <c r="C956" s="237"/>
      <c r="D956" s="194" t="s">
        <v>331</v>
      </c>
      <c r="E956" s="10"/>
      <c r="F956" s="264"/>
      <c r="G956" s="163"/>
      <c r="H956" s="258"/>
      <c r="I956" s="163"/>
      <c r="J956" s="195"/>
    </row>
    <row r="957" spans="1:10" s="136" customFormat="1" x14ac:dyDescent="0.2">
      <c r="A957" s="210"/>
      <c r="B957" s="211"/>
      <c r="C957" s="237"/>
      <c r="D957" s="194" t="s">
        <v>216</v>
      </c>
      <c r="E957" s="10"/>
      <c r="F957" s="264"/>
      <c r="G957" s="163"/>
      <c r="H957" s="258"/>
      <c r="I957" s="163"/>
      <c r="J957" s="195"/>
    </row>
    <row r="958" spans="1:10" s="136" customFormat="1" x14ac:dyDescent="0.2">
      <c r="A958" s="210"/>
      <c r="B958" s="211"/>
      <c r="C958" s="237"/>
      <c r="D958" s="194" t="s">
        <v>255</v>
      </c>
      <c r="E958" s="10"/>
      <c r="F958" s="264"/>
      <c r="G958" s="163"/>
      <c r="H958" s="258"/>
      <c r="I958" s="163"/>
      <c r="J958" s="195"/>
    </row>
    <row r="959" spans="1:10" s="136" customFormat="1" x14ac:dyDescent="0.2">
      <c r="A959" s="210"/>
      <c r="B959" s="211"/>
      <c r="C959" s="237"/>
      <c r="D959" s="194" t="s">
        <v>692</v>
      </c>
      <c r="E959" s="10"/>
      <c r="F959" s="264"/>
      <c r="G959" s="163"/>
      <c r="H959" s="258"/>
      <c r="I959" s="163"/>
      <c r="J959" s="195"/>
    </row>
    <row r="960" spans="1:10" s="136" customFormat="1" x14ac:dyDescent="0.2">
      <c r="A960" s="210"/>
      <c r="B960" s="211"/>
      <c r="C960" s="237"/>
      <c r="D960" s="194" t="s">
        <v>334</v>
      </c>
      <c r="E960" s="10"/>
      <c r="F960" s="264"/>
      <c r="G960" s="163"/>
      <c r="H960" s="258"/>
      <c r="I960" s="163"/>
      <c r="J960" s="195"/>
    </row>
    <row r="961" spans="1:10" x14ac:dyDescent="0.2">
      <c r="A961" s="42"/>
      <c r="B961" s="43"/>
      <c r="C961" s="17"/>
      <c r="D961" s="339" t="s">
        <v>275</v>
      </c>
      <c r="E961" s="398"/>
      <c r="F961" s="340"/>
      <c r="H961" s="258"/>
    </row>
    <row r="962" spans="1:10" s="198" customFormat="1" x14ac:dyDescent="0.2">
      <c r="A962" s="265" t="s">
        <v>214</v>
      </c>
      <c r="B962" s="266" t="s">
        <v>203</v>
      </c>
      <c r="C962" s="238" t="s">
        <v>204</v>
      </c>
      <c r="D962" s="124" t="s">
        <v>102</v>
      </c>
      <c r="E962" s="10">
        <f>E950</f>
        <v>5.7524999999999995</v>
      </c>
      <c r="F962" s="264" t="s">
        <v>193</v>
      </c>
      <c r="G962" s="782"/>
      <c r="H962" s="784"/>
      <c r="I962" s="263">
        <f>IF(ISNUMBER(E962),SUM(G962:H962),"")</f>
        <v>0</v>
      </c>
      <c r="J962" s="314">
        <f>IF(ISNUMBER(I962),I962*E962,"")</f>
        <v>0</v>
      </c>
    </row>
    <row r="963" spans="1:10" s="136" customFormat="1" ht="22.5" x14ac:dyDescent="0.2">
      <c r="A963" s="210"/>
      <c r="B963" s="211"/>
      <c r="C963" s="237"/>
      <c r="D963" s="194" t="s">
        <v>128</v>
      </c>
      <c r="E963" s="10"/>
      <c r="F963" s="264"/>
      <c r="G963" s="163"/>
      <c r="H963" s="258"/>
      <c r="I963" s="163"/>
      <c r="J963" s="195"/>
    </row>
    <row r="964" spans="1:10" s="136" customFormat="1" ht="22.5" x14ac:dyDescent="0.2">
      <c r="A964" s="210"/>
      <c r="B964" s="211"/>
      <c r="C964" s="237"/>
      <c r="D964" s="194" t="s">
        <v>186</v>
      </c>
      <c r="E964" s="10"/>
      <c r="F964" s="264"/>
      <c r="G964" s="163"/>
      <c r="H964" s="258"/>
      <c r="I964" s="163"/>
      <c r="J964" s="195"/>
    </row>
    <row r="965" spans="1:10" s="136" customFormat="1" x14ac:dyDescent="0.2">
      <c r="A965" s="210"/>
      <c r="B965" s="211"/>
      <c r="C965" s="237"/>
      <c r="D965" s="194" t="s">
        <v>187</v>
      </c>
      <c r="E965" s="10"/>
      <c r="F965" s="264"/>
      <c r="G965" s="163"/>
      <c r="H965" s="258"/>
      <c r="I965" s="163"/>
      <c r="J965" s="195"/>
    </row>
    <row r="966" spans="1:10" s="136" customFormat="1" x14ac:dyDescent="0.2">
      <c r="A966" s="210"/>
      <c r="B966" s="211"/>
      <c r="C966" s="237"/>
      <c r="D966" s="194" t="s">
        <v>188</v>
      </c>
      <c r="E966" s="10"/>
      <c r="F966" s="264"/>
      <c r="G966" s="163"/>
      <c r="H966" s="258"/>
      <c r="I966" s="163"/>
      <c r="J966" s="195"/>
    </row>
    <row r="967" spans="1:10" s="136" customFormat="1" x14ac:dyDescent="0.2">
      <c r="A967" s="210"/>
      <c r="B967" s="211"/>
      <c r="C967" s="237"/>
      <c r="D967" s="194" t="s">
        <v>189</v>
      </c>
      <c r="E967" s="10"/>
      <c r="F967" s="264"/>
      <c r="G967" s="163"/>
      <c r="H967" s="258"/>
      <c r="I967" s="163"/>
      <c r="J967" s="195"/>
    </row>
    <row r="968" spans="1:10" s="136" customFormat="1" x14ac:dyDescent="0.2">
      <c r="A968" s="210"/>
      <c r="B968" s="211"/>
      <c r="C968" s="237"/>
      <c r="D968" s="194" t="s">
        <v>256</v>
      </c>
      <c r="E968" s="10"/>
      <c r="F968" s="264"/>
      <c r="G968" s="163"/>
      <c r="H968" s="258"/>
      <c r="I968" s="163"/>
      <c r="J968" s="195"/>
    </row>
    <row r="969" spans="1:10" s="136" customFormat="1" x14ac:dyDescent="0.2">
      <c r="A969" s="210"/>
      <c r="B969" s="211"/>
      <c r="C969" s="237"/>
      <c r="D969" s="194" t="s">
        <v>335</v>
      </c>
      <c r="E969" s="10"/>
      <c r="F969" s="264"/>
      <c r="G969" s="163"/>
      <c r="H969" s="258"/>
      <c r="I969" s="163"/>
      <c r="J969" s="195"/>
    </row>
    <row r="970" spans="1:10" x14ac:dyDescent="0.2">
      <c r="A970" s="42"/>
      <c r="B970" s="43"/>
      <c r="C970" s="17"/>
      <c r="D970" s="339" t="s">
        <v>275</v>
      </c>
      <c r="E970" s="398"/>
      <c r="F970" s="340"/>
      <c r="H970" s="258"/>
    </row>
    <row r="971" spans="1:10" s="198" customFormat="1" x14ac:dyDescent="0.2">
      <c r="A971" s="265" t="s">
        <v>214</v>
      </c>
      <c r="B971" s="266" t="s">
        <v>203</v>
      </c>
      <c r="C971" s="238" t="s">
        <v>206</v>
      </c>
      <c r="D971" s="124" t="s">
        <v>332</v>
      </c>
      <c r="E971" s="10">
        <v>6</v>
      </c>
      <c r="F971" s="264" t="s">
        <v>42</v>
      </c>
      <c r="G971" s="782"/>
      <c r="H971" s="784"/>
      <c r="I971" s="263">
        <f>IF(ISNUMBER(E971),SUM(G971:H971),"")</f>
        <v>0</v>
      </c>
      <c r="J971" s="314">
        <f>IF(ISNUMBER(I971),I971*E971,"")</f>
        <v>0</v>
      </c>
    </row>
    <row r="972" spans="1:10" s="136" customFormat="1" ht="22.5" x14ac:dyDescent="0.2">
      <c r="A972" s="210"/>
      <c r="B972" s="211"/>
      <c r="C972" s="237"/>
      <c r="D972" s="21" t="s">
        <v>257</v>
      </c>
      <c r="E972" s="10"/>
      <c r="F972" s="170"/>
      <c r="G972" s="163"/>
      <c r="H972" s="258"/>
      <c r="I972" s="163"/>
      <c r="J972" s="285"/>
    </row>
    <row r="973" spans="1:10" s="136" customFormat="1" x14ac:dyDescent="0.2">
      <c r="A973" s="265"/>
      <c r="B973" s="266"/>
      <c r="C973" s="244"/>
      <c r="D973" s="21" t="s">
        <v>333</v>
      </c>
      <c r="E973" s="10"/>
      <c r="F973" s="170"/>
      <c r="G973" s="163"/>
      <c r="H973" s="258"/>
      <c r="I973" s="163"/>
      <c r="J973" s="195"/>
    </row>
    <row r="974" spans="1:10" s="136" customFormat="1" x14ac:dyDescent="0.2">
      <c r="A974" s="210"/>
      <c r="B974" s="211"/>
      <c r="C974" s="237"/>
      <c r="D974" s="194" t="s">
        <v>334</v>
      </c>
      <c r="E974" s="10"/>
      <c r="F974" s="170"/>
      <c r="G974" s="163"/>
      <c r="H974" s="258"/>
      <c r="I974" s="163"/>
      <c r="J974" s="195"/>
    </row>
    <row r="975" spans="1:10" x14ac:dyDescent="0.2">
      <c r="A975" s="42"/>
      <c r="B975" s="43"/>
      <c r="C975" s="17"/>
      <c r="D975" s="339" t="s">
        <v>275</v>
      </c>
      <c r="E975" s="398"/>
      <c r="F975" s="340"/>
      <c r="H975" s="258"/>
    </row>
    <row r="976" spans="1:10" s="136" customFormat="1" x14ac:dyDescent="0.2">
      <c r="A976" s="210"/>
      <c r="B976" s="211"/>
      <c r="C976" s="237"/>
      <c r="D976" s="194"/>
      <c r="E976" s="10"/>
      <c r="F976" s="170"/>
      <c r="G976" s="163"/>
      <c r="H976" s="258"/>
      <c r="I976" s="163"/>
      <c r="J976" s="195"/>
    </row>
    <row r="977" spans="1:11" s="198" customFormat="1" x14ac:dyDescent="0.2">
      <c r="A977" s="265" t="s">
        <v>214</v>
      </c>
      <c r="B977" s="266" t="s">
        <v>203</v>
      </c>
      <c r="C977" s="238" t="s">
        <v>208</v>
      </c>
      <c r="D977" s="123" t="s">
        <v>652</v>
      </c>
      <c r="E977" s="10"/>
      <c r="F977" s="264"/>
      <c r="G977" s="262"/>
      <c r="H977" s="258"/>
      <c r="I977" s="263"/>
      <c r="J977" s="314"/>
    </row>
    <row r="978" spans="1:11" s="136" customFormat="1" ht="22.5" x14ac:dyDescent="0.2">
      <c r="A978" s="210"/>
      <c r="B978" s="211"/>
      <c r="C978" s="237"/>
      <c r="D978" s="16" t="s">
        <v>355</v>
      </c>
      <c r="E978" s="10"/>
      <c r="F978" s="170"/>
      <c r="G978" s="163"/>
      <c r="H978" s="258"/>
      <c r="I978" s="163"/>
      <c r="J978" s="195"/>
    </row>
    <row r="979" spans="1:11" s="230" customFormat="1" ht="24" customHeight="1" x14ac:dyDescent="0.2">
      <c r="A979" s="676"/>
      <c r="B979" s="677"/>
      <c r="C979" s="678"/>
      <c r="D979" s="19" t="s">
        <v>654</v>
      </c>
      <c r="E979" s="672"/>
      <c r="F979" s="13"/>
      <c r="G979" s="163"/>
      <c r="H979" s="800"/>
      <c r="I979" s="163"/>
      <c r="J979" s="345"/>
      <c r="K979" s="679"/>
    </row>
    <row r="980" spans="1:11" s="230" customFormat="1" ht="24" customHeight="1" x14ac:dyDescent="0.2">
      <c r="A980" s="680"/>
      <c r="B980" s="681"/>
      <c r="C980" s="678"/>
      <c r="D980" s="15" t="s">
        <v>655</v>
      </c>
      <c r="E980" s="672"/>
      <c r="F980" s="13"/>
      <c r="G980" s="163"/>
      <c r="H980" s="800"/>
      <c r="I980" s="163"/>
      <c r="J980" s="345"/>
      <c r="K980" s="679"/>
    </row>
    <row r="981" spans="1:11" s="230" customFormat="1" ht="24" customHeight="1" x14ac:dyDescent="0.2">
      <c r="A981" s="680"/>
      <c r="B981" s="681"/>
      <c r="C981" s="678"/>
      <c r="D981" s="15" t="s">
        <v>656</v>
      </c>
      <c r="E981" s="672"/>
      <c r="F981" s="13"/>
      <c r="G981" s="163"/>
      <c r="H981" s="800"/>
      <c r="I981" s="163"/>
      <c r="J981" s="345"/>
      <c r="K981" s="679"/>
    </row>
    <row r="982" spans="1:11" s="230" customFormat="1" ht="34.5" customHeight="1" x14ac:dyDescent="0.2">
      <c r="A982" s="676"/>
      <c r="B982" s="677"/>
      <c r="C982" s="280"/>
      <c r="D982" s="15" t="s">
        <v>33</v>
      </c>
      <c r="E982" s="672"/>
      <c r="F982" s="13"/>
      <c r="G982" s="163"/>
      <c r="H982" s="800"/>
      <c r="I982" s="163"/>
      <c r="J982" s="345"/>
      <c r="K982" s="679"/>
    </row>
    <row r="983" spans="1:11" s="230" customFormat="1" ht="22.5" x14ac:dyDescent="0.2">
      <c r="A983" s="682"/>
      <c r="B983" s="681"/>
      <c r="C983" s="678"/>
      <c r="D983" s="15" t="s">
        <v>657</v>
      </c>
      <c r="E983" s="672"/>
      <c r="F983" s="23"/>
      <c r="G983" s="163"/>
      <c r="H983" s="800"/>
      <c r="I983" s="163"/>
      <c r="J983" s="345"/>
      <c r="K983" s="679"/>
    </row>
    <row r="984" spans="1:11" s="230" customFormat="1" x14ac:dyDescent="0.2">
      <c r="A984" s="682"/>
      <c r="B984" s="681"/>
      <c r="C984" s="678"/>
      <c r="D984" s="15" t="s">
        <v>111</v>
      </c>
      <c r="E984" s="672"/>
      <c r="F984" s="23"/>
      <c r="G984" s="163"/>
      <c r="H984" s="800"/>
      <c r="I984" s="163"/>
      <c r="J984" s="345"/>
      <c r="K984" s="679"/>
    </row>
    <row r="985" spans="1:11" s="230" customFormat="1" x14ac:dyDescent="0.2">
      <c r="A985" s="682"/>
      <c r="B985" s="681"/>
      <c r="C985" s="678"/>
      <c r="D985" s="15" t="s">
        <v>658</v>
      </c>
      <c r="E985" s="672"/>
      <c r="F985" s="23"/>
      <c r="G985" s="163"/>
      <c r="H985" s="800"/>
      <c r="I985" s="163"/>
      <c r="J985" s="345"/>
      <c r="K985" s="679"/>
    </row>
    <row r="986" spans="1:11" s="230" customFormat="1" x14ac:dyDescent="0.2">
      <c r="A986" s="682"/>
      <c r="B986" s="681"/>
      <c r="C986" s="678"/>
      <c r="D986" s="15" t="s">
        <v>216</v>
      </c>
      <c r="E986" s="672"/>
      <c r="F986" s="23"/>
      <c r="G986" s="163"/>
      <c r="H986" s="800"/>
      <c r="I986" s="163"/>
      <c r="J986" s="345"/>
      <c r="K986" s="679"/>
    </row>
    <row r="987" spans="1:11" s="230" customFormat="1" x14ac:dyDescent="0.2">
      <c r="A987" s="682"/>
      <c r="B987" s="681"/>
      <c r="C987" s="678"/>
      <c r="D987" s="15" t="s">
        <v>659</v>
      </c>
      <c r="E987" s="672"/>
      <c r="F987" s="23"/>
      <c r="G987" s="163"/>
      <c r="H987" s="800"/>
      <c r="I987" s="163"/>
      <c r="J987" s="345"/>
      <c r="K987" s="679"/>
    </row>
    <row r="988" spans="1:11" s="230" customFormat="1" x14ac:dyDescent="0.2">
      <c r="A988" s="682"/>
      <c r="B988" s="681"/>
      <c r="C988" s="678"/>
      <c r="D988" s="15" t="s">
        <v>660</v>
      </c>
      <c r="E988" s="672"/>
      <c r="F988" s="23"/>
      <c r="G988" s="163"/>
      <c r="H988" s="800"/>
      <c r="I988" s="163"/>
      <c r="J988" s="345"/>
      <c r="K988" s="679"/>
    </row>
    <row r="989" spans="1:11" s="230" customFormat="1" x14ac:dyDescent="0.2">
      <c r="A989" s="676"/>
      <c r="B989" s="677"/>
      <c r="C989" s="678"/>
      <c r="D989" s="15" t="s">
        <v>334</v>
      </c>
      <c r="E989" s="672"/>
      <c r="F989" s="23"/>
      <c r="G989" s="163"/>
      <c r="H989" s="800"/>
      <c r="I989" s="163"/>
      <c r="J989" s="345"/>
      <c r="K989" s="679"/>
    </row>
    <row r="990" spans="1:11" s="136" customFormat="1" x14ac:dyDescent="0.2">
      <c r="A990" s="210"/>
      <c r="B990" s="211"/>
      <c r="C990" s="237"/>
      <c r="D990" s="122" t="s">
        <v>258</v>
      </c>
      <c r="E990" s="10"/>
      <c r="F990" s="170"/>
      <c r="G990" s="163"/>
      <c r="H990" s="258"/>
      <c r="I990" s="163"/>
      <c r="J990" s="195"/>
    </row>
    <row r="991" spans="1:11" s="136" customFormat="1" x14ac:dyDescent="0.2">
      <c r="A991" s="210"/>
      <c r="B991" s="211"/>
      <c r="C991" s="238" t="s">
        <v>356</v>
      </c>
      <c r="D991" s="16" t="s">
        <v>784</v>
      </c>
      <c r="E991" s="10">
        <f>17.71*2.75-(1.8*1.2*2+0.9*1.2+0.9*0.6+1*2.1)</f>
        <v>40.662500000000001</v>
      </c>
      <c r="F991" s="264" t="s">
        <v>193</v>
      </c>
      <c r="G991" s="779"/>
      <c r="H991" s="784"/>
      <c r="I991" s="263">
        <f>IF(ISNUMBER(E991),SUM(G991:H991),"")</f>
        <v>0</v>
      </c>
      <c r="J991" s="314">
        <f>IF(ISNUMBER(I991),I991*E991,"")</f>
        <v>0</v>
      </c>
    </row>
    <row r="992" spans="1:11" s="136" customFormat="1" x14ac:dyDescent="0.2">
      <c r="A992" s="210"/>
      <c r="B992" s="211"/>
      <c r="C992" s="238" t="s">
        <v>357</v>
      </c>
      <c r="D992" s="16" t="s">
        <v>653</v>
      </c>
      <c r="E992" s="10">
        <v>4</v>
      </c>
      <c r="F992" s="264" t="s">
        <v>193</v>
      </c>
      <c r="G992" s="779"/>
      <c r="H992" s="784"/>
      <c r="I992" s="263">
        <f>IF(ISNUMBER(E992),SUM(G992:H992),"")</f>
        <v>0</v>
      </c>
      <c r="J992" s="314">
        <f>IF(ISNUMBER(I992),I992*E992,"")</f>
        <v>0</v>
      </c>
    </row>
    <row r="993" spans="1:11" s="136" customFormat="1" x14ac:dyDescent="0.2">
      <c r="A993" s="210"/>
      <c r="B993" s="211"/>
      <c r="C993" s="237"/>
      <c r="D993" s="16"/>
      <c r="E993" s="10"/>
      <c r="F993" s="170"/>
      <c r="G993" s="779"/>
      <c r="H993" s="784"/>
      <c r="I993" s="263"/>
      <c r="J993" s="314"/>
    </row>
    <row r="994" spans="1:11" s="230" customFormat="1" ht="22.5" x14ac:dyDescent="0.2">
      <c r="A994" s="155" t="s">
        <v>214</v>
      </c>
      <c r="B994" s="154" t="s">
        <v>203</v>
      </c>
      <c r="C994" s="115" t="s">
        <v>209</v>
      </c>
      <c r="D994" s="124" t="s">
        <v>661</v>
      </c>
      <c r="E994" s="731">
        <f>5.8*2.75</f>
        <v>15.95</v>
      </c>
      <c r="F994" s="23" t="s">
        <v>193</v>
      </c>
      <c r="G994" s="771"/>
      <c r="H994" s="784"/>
      <c r="I994" s="263">
        <f>IF(ISNUMBER(E994),SUM(G994:H994),"")</f>
        <v>0</v>
      </c>
      <c r="J994" s="314">
        <f>IF(ISNUMBER(I994),I994*E994,"")</f>
        <v>0</v>
      </c>
      <c r="K994" s="679"/>
    </row>
    <row r="995" spans="1:11" s="230" customFormat="1" ht="24.75" customHeight="1" x14ac:dyDescent="0.2">
      <c r="A995" s="676"/>
      <c r="B995" s="677"/>
      <c r="C995" s="683"/>
      <c r="D995" s="15" t="s">
        <v>662</v>
      </c>
      <c r="E995" s="672"/>
      <c r="F995" s="23"/>
      <c r="G995" s="779"/>
      <c r="H995" s="784"/>
      <c r="I995" s="163"/>
      <c r="J995" s="345"/>
      <c r="K995" s="679"/>
    </row>
    <row r="996" spans="1:11" s="230" customFormat="1" x14ac:dyDescent="0.2">
      <c r="A996" s="676"/>
      <c r="B996" s="677"/>
      <c r="C996" s="683"/>
      <c r="D996" s="15" t="s">
        <v>663</v>
      </c>
      <c r="E996" s="672"/>
      <c r="F996" s="23"/>
      <c r="G996" s="779"/>
      <c r="H996" s="784"/>
      <c r="I996" s="163"/>
      <c r="J996" s="345"/>
      <c r="K996" s="679"/>
    </row>
    <row r="997" spans="1:11" s="230" customFormat="1" x14ac:dyDescent="0.2">
      <c r="A997" s="676"/>
      <c r="B997" s="677"/>
      <c r="C997" s="683"/>
      <c r="D997" s="15" t="s">
        <v>334</v>
      </c>
      <c r="E997" s="672"/>
      <c r="F997" s="23"/>
      <c r="G997" s="779"/>
      <c r="H997" s="784"/>
      <c r="I997" s="163"/>
      <c r="J997" s="345"/>
      <c r="K997" s="679"/>
    </row>
    <row r="998" spans="1:11" s="136" customFormat="1" x14ac:dyDescent="0.2">
      <c r="A998" s="210"/>
      <c r="B998" s="211"/>
      <c r="C998" s="237"/>
      <c r="D998" s="16"/>
      <c r="E998" s="10"/>
      <c r="F998" s="170"/>
      <c r="G998" s="779"/>
      <c r="H998" s="784"/>
      <c r="I998" s="163"/>
      <c r="J998" s="195"/>
    </row>
    <row r="999" spans="1:11" s="136" customFormat="1" x14ac:dyDescent="0.2">
      <c r="A999" s="210"/>
      <c r="B999" s="211"/>
      <c r="C999" s="237"/>
      <c r="D999" s="124" t="s">
        <v>30</v>
      </c>
      <c r="E999" s="10"/>
      <c r="F999" s="264"/>
      <c r="G999" s="779"/>
      <c r="H999" s="784"/>
      <c r="I999" s="163"/>
      <c r="J999" s="195"/>
    </row>
    <row r="1000" spans="1:11" s="136" customFormat="1" x14ac:dyDescent="0.2">
      <c r="A1000" s="265" t="s">
        <v>214</v>
      </c>
      <c r="B1000" s="266" t="s">
        <v>203</v>
      </c>
      <c r="C1000" s="238" t="s">
        <v>211</v>
      </c>
      <c r="D1000" s="122" t="s">
        <v>31</v>
      </c>
      <c r="E1000" s="10">
        <f>1.8*4+1.2*4+0.9*2+1.2*2+1+2.1*2</f>
        <v>21.4</v>
      </c>
      <c r="F1000" s="264" t="s">
        <v>191</v>
      </c>
      <c r="G1000" s="779"/>
      <c r="H1000" s="784"/>
      <c r="I1000" s="263">
        <f>IF(ISNUMBER(E1000),SUM(G1000:H1000),"")</f>
        <v>0</v>
      </c>
      <c r="J1000" s="314">
        <f t="shared" ref="J1000:J1004" si="16">IF(ISNUMBER(I1000),I1000*E1000,"")</f>
        <v>0</v>
      </c>
    </row>
    <row r="1001" spans="1:11" s="136" customFormat="1" ht="22.5" x14ac:dyDescent="0.2">
      <c r="A1001" s="210"/>
      <c r="B1001" s="211"/>
      <c r="C1001" s="237"/>
      <c r="D1001" s="21" t="s">
        <v>172</v>
      </c>
      <c r="E1001" s="10"/>
      <c r="F1001" s="264"/>
      <c r="G1001" s="779"/>
      <c r="H1001" s="784"/>
      <c r="I1001" s="163"/>
      <c r="J1001" s="195"/>
    </row>
    <row r="1002" spans="1:11" s="136" customFormat="1" x14ac:dyDescent="0.2">
      <c r="A1002" s="210"/>
      <c r="B1002" s="211"/>
      <c r="C1002" s="237"/>
      <c r="D1002" s="21" t="s">
        <v>155</v>
      </c>
      <c r="E1002" s="10"/>
      <c r="F1002" s="264"/>
      <c r="G1002" s="779"/>
      <c r="H1002" s="784"/>
      <c r="I1002" s="163"/>
      <c r="J1002" s="195"/>
    </row>
    <row r="1003" spans="1:11" x14ac:dyDescent="0.2">
      <c r="A1003" s="42"/>
      <c r="B1003" s="43"/>
      <c r="C1003" s="17"/>
      <c r="D1003" s="339" t="s">
        <v>275</v>
      </c>
      <c r="E1003" s="398"/>
      <c r="F1003" s="340"/>
      <c r="G1003" s="770"/>
      <c r="H1003" s="784"/>
    </row>
    <row r="1004" spans="1:11" s="136" customFormat="1" x14ac:dyDescent="0.2">
      <c r="A1004" s="265" t="s">
        <v>214</v>
      </c>
      <c r="B1004" s="266" t="s">
        <v>203</v>
      </c>
      <c r="C1004" s="238" t="s">
        <v>212</v>
      </c>
      <c r="D1004" s="123" t="s">
        <v>50</v>
      </c>
      <c r="E1004" s="10">
        <v>2</v>
      </c>
      <c r="F1004" s="264" t="s">
        <v>191</v>
      </c>
      <c r="G1004" s="779"/>
      <c r="H1004" s="784"/>
      <c r="I1004" s="263">
        <f>IF(ISNUMBER(E1004),SUM(G1004:H1004),"")</f>
        <v>0</v>
      </c>
      <c r="J1004" s="314">
        <f t="shared" si="16"/>
        <v>0</v>
      </c>
    </row>
    <row r="1005" spans="1:11" s="136" customFormat="1" ht="22.5" x14ac:dyDescent="0.2">
      <c r="A1005" s="210"/>
      <c r="B1005" s="211"/>
      <c r="C1005" s="237"/>
      <c r="D1005" s="21" t="s">
        <v>51</v>
      </c>
      <c r="E1005" s="10"/>
      <c r="F1005" s="264"/>
      <c r="G1005" s="163"/>
      <c r="H1005" s="258"/>
      <c r="I1005" s="163"/>
      <c r="J1005" s="195"/>
    </row>
    <row r="1006" spans="1:11" s="136" customFormat="1" ht="22.5" x14ac:dyDescent="0.2">
      <c r="A1006" s="210"/>
      <c r="B1006" s="211"/>
      <c r="C1006" s="237"/>
      <c r="D1006" s="21" t="s">
        <v>52</v>
      </c>
      <c r="E1006" s="10"/>
      <c r="F1006" s="264"/>
      <c r="G1006" s="163"/>
      <c r="H1006" s="258"/>
      <c r="I1006" s="163"/>
      <c r="J1006" s="195"/>
    </row>
    <row r="1007" spans="1:11" s="136" customFormat="1" x14ac:dyDescent="0.2">
      <c r="A1007" s="210"/>
      <c r="B1007" s="211"/>
      <c r="C1007" s="237"/>
      <c r="D1007" s="21" t="s">
        <v>53</v>
      </c>
      <c r="E1007" s="10"/>
      <c r="F1007" s="264"/>
      <c r="G1007" s="163"/>
      <c r="H1007" s="258"/>
      <c r="I1007" s="163"/>
      <c r="J1007" s="195"/>
    </row>
    <row r="1008" spans="1:11" s="136" customFormat="1" x14ac:dyDescent="0.2">
      <c r="A1008" s="210"/>
      <c r="B1008" s="211"/>
      <c r="C1008" s="237"/>
      <c r="D1008" s="194" t="s">
        <v>334</v>
      </c>
      <c r="E1008" s="10"/>
      <c r="F1008" s="170"/>
      <c r="G1008" s="163"/>
      <c r="H1008" s="258"/>
      <c r="I1008" s="163"/>
      <c r="J1008" s="195"/>
    </row>
    <row r="1009" spans="1:10" x14ac:dyDescent="0.2">
      <c r="A1009" s="42"/>
      <c r="B1009" s="43"/>
      <c r="C1009" s="17"/>
      <c r="D1009" s="339" t="s">
        <v>275</v>
      </c>
      <c r="E1009" s="398"/>
      <c r="F1009" s="340"/>
      <c r="H1009" s="258"/>
    </row>
    <row r="1010" spans="1:10" s="136" customFormat="1" ht="13.5" thickBot="1" x14ac:dyDescent="0.25">
      <c r="A1010" s="210"/>
      <c r="B1010" s="211"/>
      <c r="C1010" s="237"/>
      <c r="D1010" s="15"/>
      <c r="E1010" s="10"/>
      <c r="F1010" s="13"/>
      <c r="G1010" s="163"/>
      <c r="H1010" s="258"/>
      <c r="I1010" s="163"/>
      <c r="J1010" s="195"/>
    </row>
    <row r="1011" spans="1:10" s="20" customFormat="1" ht="12" thickBot="1" x14ac:dyDescent="0.25">
      <c r="A1011" s="105" t="s">
        <v>214</v>
      </c>
      <c r="B1011" s="106" t="s">
        <v>203</v>
      </c>
      <c r="C1011" s="110" t="s">
        <v>494</v>
      </c>
      <c r="D1011" s="107" t="s">
        <v>95</v>
      </c>
      <c r="E1011" s="312"/>
      <c r="F1011" s="108"/>
      <c r="G1011" s="162"/>
      <c r="H1011" s="310"/>
      <c r="I1011" s="298"/>
      <c r="J1011" s="321">
        <f>SUM(J945:J1010)</f>
        <v>0</v>
      </c>
    </row>
    <row r="1012" spans="1:10" s="136" customFormat="1" x14ac:dyDescent="0.2">
      <c r="A1012" s="225"/>
      <c r="B1012" s="226"/>
      <c r="C1012" s="245"/>
      <c r="D1012" s="125"/>
      <c r="E1012" s="399"/>
      <c r="F1012" s="121"/>
      <c r="G1012" s="163"/>
      <c r="H1012" s="189"/>
      <c r="I1012" s="163"/>
      <c r="J1012" s="195"/>
    </row>
    <row r="1013" spans="1:10" s="136" customFormat="1" x14ac:dyDescent="0.2">
      <c r="A1013" s="225"/>
      <c r="B1013" s="226"/>
      <c r="C1013" s="245"/>
      <c r="D1013" s="125"/>
      <c r="E1013" s="399"/>
      <c r="F1013" s="121"/>
      <c r="G1013" s="163"/>
      <c r="H1013" s="189"/>
      <c r="I1013" s="163"/>
      <c r="J1013" s="195"/>
    </row>
    <row r="1014" spans="1:10" s="28" customFormat="1" x14ac:dyDescent="0.2">
      <c r="A1014" s="97" t="s">
        <v>214</v>
      </c>
      <c r="B1014" s="98" t="s">
        <v>204</v>
      </c>
      <c r="C1014" s="236" t="s">
        <v>665</v>
      </c>
      <c r="D1014" s="100" t="s">
        <v>231</v>
      </c>
      <c r="E1014" s="281"/>
      <c r="F1014" s="101"/>
      <c r="G1014" s="161"/>
      <c r="H1014" s="309"/>
      <c r="I1014" s="282"/>
      <c r="J1014" s="320"/>
    </row>
    <row r="1015" spans="1:10" s="136" customFormat="1" x14ac:dyDescent="0.2">
      <c r="A1015" s="212"/>
      <c r="B1015" s="169"/>
      <c r="C1015" s="237"/>
      <c r="D1015" s="275"/>
      <c r="E1015" s="401"/>
      <c r="F1015" s="12"/>
      <c r="G1015" s="163"/>
      <c r="H1015" s="189"/>
      <c r="I1015" s="163"/>
      <c r="J1015" s="195"/>
    </row>
    <row r="1016" spans="1:10" s="136" customFormat="1" x14ac:dyDescent="0.2">
      <c r="A1016" s="155" t="s">
        <v>214</v>
      </c>
      <c r="B1016" s="156" t="s">
        <v>204</v>
      </c>
      <c r="C1016" s="238" t="s">
        <v>203</v>
      </c>
      <c r="D1016" s="122" t="s">
        <v>232</v>
      </c>
      <c r="E1016" s="399">
        <f>10.64+2.28</f>
        <v>12.92</v>
      </c>
      <c r="F1016" s="126" t="s">
        <v>193</v>
      </c>
      <c r="G1016" s="770"/>
      <c r="H1016" s="770"/>
      <c r="I1016" s="263">
        <f>IF(ISNUMBER(E1016),SUM(G1016:H1016),"")</f>
        <v>0</v>
      </c>
      <c r="J1016" s="314">
        <f>IF(ISNUMBER(I1016),I1016*E1016,"")</f>
        <v>0</v>
      </c>
    </row>
    <row r="1017" spans="1:10" s="136" customFormat="1" ht="22.5" x14ac:dyDescent="0.2">
      <c r="A1017" s="212"/>
      <c r="B1017" s="169"/>
      <c r="C1017" s="237"/>
      <c r="D1017" s="16" t="s">
        <v>233</v>
      </c>
      <c r="E1017" s="407"/>
      <c r="F1017" s="126"/>
      <c r="G1017" s="779"/>
      <c r="H1017" s="784"/>
      <c r="I1017" s="163"/>
      <c r="J1017" s="195"/>
    </row>
    <row r="1018" spans="1:10" s="136" customFormat="1" ht="22.5" x14ac:dyDescent="0.2">
      <c r="A1018" s="217"/>
      <c r="B1018" s="218"/>
      <c r="C1018" s="237"/>
      <c r="D1018" s="21" t="s">
        <v>674</v>
      </c>
      <c r="E1018" s="408"/>
      <c r="F1018" s="196"/>
      <c r="G1018" s="779"/>
      <c r="H1018" s="784"/>
      <c r="I1018" s="163"/>
      <c r="J1018" s="195"/>
    </row>
    <row r="1019" spans="1:10" s="136" customFormat="1" ht="12" customHeight="1" x14ac:dyDescent="0.2">
      <c r="A1019" s="217"/>
      <c r="B1019" s="218"/>
      <c r="C1019" s="237"/>
      <c r="D1019" s="21" t="s">
        <v>669</v>
      </c>
      <c r="E1019" s="408"/>
      <c r="F1019" s="196"/>
      <c r="G1019" s="779"/>
      <c r="H1019" s="784"/>
      <c r="I1019" s="163"/>
      <c r="J1019" s="195"/>
    </row>
    <row r="1020" spans="1:10" s="136" customFormat="1" x14ac:dyDescent="0.2">
      <c r="A1020" s="217"/>
      <c r="B1020" s="218"/>
      <c r="C1020" s="237"/>
      <c r="D1020" s="21" t="s">
        <v>670</v>
      </c>
      <c r="E1020" s="408"/>
      <c r="F1020" s="196"/>
      <c r="G1020" s="779"/>
      <c r="H1020" s="784"/>
      <c r="I1020" s="163"/>
      <c r="J1020" s="195"/>
    </row>
    <row r="1021" spans="1:10" s="136" customFormat="1" x14ac:dyDescent="0.2">
      <c r="A1021" s="217"/>
      <c r="B1021" s="218"/>
      <c r="C1021" s="237"/>
      <c r="D1021" s="21" t="s">
        <v>671</v>
      </c>
      <c r="E1021" s="408"/>
      <c r="F1021" s="196"/>
      <c r="G1021" s="779"/>
      <c r="H1021" s="784"/>
      <c r="I1021" s="163"/>
      <c r="J1021" s="195"/>
    </row>
    <row r="1022" spans="1:10" s="136" customFormat="1" x14ac:dyDescent="0.2">
      <c r="A1022" s="217"/>
      <c r="B1022" s="218"/>
      <c r="C1022" s="237"/>
      <c r="D1022" s="194" t="s">
        <v>675</v>
      </c>
      <c r="E1022" s="408"/>
      <c r="F1022" s="196"/>
      <c r="G1022" s="779"/>
      <c r="H1022" s="784"/>
      <c r="I1022" s="163"/>
      <c r="J1022" s="195"/>
    </row>
    <row r="1023" spans="1:10" s="136" customFormat="1" x14ac:dyDescent="0.2">
      <c r="A1023" s="217"/>
      <c r="B1023" s="218"/>
      <c r="C1023" s="237"/>
      <c r="D1023" s="194" t="s">
        <v>676</v>
      </c>
      <c r="E1023" s="408"/>
      <c r="F1023" s="196"/>
      <c r="G1023" s="779"/>
      <c r="H1023" s="784"/>
      <c r="I1023" s="163"/>
      <c r="J1023" s="195"/>
    </row>
    <row r="1024" spans="1:10" s="136" customFormat="1" x14ac:dyDescent="0.2">
      <c r="A1024" s="217"/>
      <c r="B1024" s="218"/>
      <c r="C1024" s="237"/>
      <c r="D1024" s="21" t="s">
        <v>678</v>
      </c>
      <c r="E1024" s="408"/>
      <c r="F1024" s="196"/>
      <c r="G1024" s="779"/>
      <c r="H1024" s="784"/>
      <c r="I1024" s="163"/>
      <c r="J1024" s="195"/>
    </row>
    <row r="1025" spans="1:16" s="136" customFormat="1" x14ac:dyDescent="0.2">
      <c r="A1025" s="217"/>
      <c r="B1025" s="218"/>
      <c r="C1025" s="237"/>
      <c r="D1025" s="21" t="s">
        <v>672</v>
      </c>
      <c r="E1025" s="408"/>
      <c r="F1025" s="196"/>
      <c r="G1025" s="779"/>
      <c r="H1025" s="784"/>
      <c r="I1025" s="163"/>
      <c r="J1025" s="195"/>
    </row>
    <row r="1026" spans="1:16" s="136" customFormat="1" x14ac:dyDescent="0.2">
      <c r="A1026" s="217"/>
      <c r="B1026" s="218"/>
      <c r="C1026" s="237"/>
      <c r="D1026" s="21" t="s">
        <v>239</v>
      </c>
      <c r="E1026" s="408"/>
      <c r="F1026" s="196"/>
      <c r="G1026" s="779"/>
      <c r="H1026" s="784"/>
      <c r="I1026" s="163"/>
      <c r="J1026" s="195"/>
    </row>
    <row r="1027" spans="1:16" x14ac:dyDescent="0.2">
      <c r="A1027" s="42"/>
      <c r="B1027" s="43"/>
      <c r="C1027" s="17"/>
      <c r="D1027" s="21" t="s">
        <v>673</v>
      </c>
      <c r="E1027" s="398"/>
      <c r="F1027" s="340"/>
      <c r="G1027" s="770"/>
      <c r="H1027" s="784"/>
    </row>
    <row r="1028" spans="1:16" s="538" customFormat="1" x14ac:dyDescent="0.2">
      <c r="A1028" s="541"/>
      <c r="B1028" s="542"/>
      <c r="C1028" s="543"/>
      <c r="D1028" s="339" t="s">
        <v>353</v>
      </c>
      <c r="E1028" s="412"/>
      <c r="F1028" s="544"/>
      <c r="G1028" s="783"/>
      <c r="H1028" s="831"/>
      <c r="I1028" s="536"/>
      <c r="J1028" s="537"/>
    </row>
    <row r="1029" spans="1:16" s="538" customFormat="1" x14ac:dyDescent="0.2">
      <c r="A1029" s="545"/>
      <c r="B1029" s="546"/>
      <c r="C1029" s="547"/>
      <c r="D1029" s="339" t="s">
        <v>354</v>
      </c>
      <c r="E1029" s="412"/>
      <c r="F1029" s="544"/>
      <c r="G1029" s="783"/>
      <c r="H1029" s="831"/>
      <c r="I1029" s="539"/>
      <c r="J1029" s="540"/>
    </row>
    <row r="1030" spans="1:16" s="538" customFormat="1" x14ac:dyDescent="0.2">
      <c r="A1030" s="546"/>
      <c r="B1030" s="546"/>
      <c r="C1030" s="547"/>
      <c r="D1030" s="14"/>
      <c r="E1030" s="412"/>
      <c r="F1030" s="544"/>
      <c r="G1030" s="783"/>
      <c r="H1030" s="831"/>
      <c r="I1030" s="539"/>
      <c r="J1030" s="540"/>
    </row>
    <row r="1031" spans="1:16" s="136" customFormat="1" x14ac:dyDescent="0.2">
      <c r="A1031" s="684" t="s">
        <v>214</v>
      </c>
      <c r="B1031" s="156" t="s">
        <v>204</v>
      </c>
      <c r="C1031" s="238" t="s">
        <v>204</v>
      </c>
      <c r="D1031" s="122" t="s">
        <v>666</v>
      </c>
      <c r="E1031" s="399">
        <v>3</v>
      </c>
      <c r="F1031" s="126" t="s">
        <v>677</v>
      </c>
      <c r="G1031" s="776"/>
      <c r="H1031" s="770"/>
      <c r="I1031" s="263">
        <f>IF(ISNUMBER(E1031),SUM(G1031:H1031),"")</f>
        <v>0</v>
      </c>
      <c r="J1031" s="314">
        <f>IF(ISNUMBER(I1031),I1031*E1031,"")</f>
        <v>0</v>
      </c>
      <c r="L1031" s="688"/>
      <c r="M1031" s="688"/>
      <c r="N1031" s="688"/>
      <c r="O1031" s="688"/>
      <c r="P1031" s="688"/>
    </row>
    <row r="1032" spans="1:16" s="136" customFormat="1" ht="22.5" x14ac:dyDescent="0.2">
      <c r="A1032" s="689"/>
      <c r="B1032" s="137"/>
      <c r="C1032" s="685"/>
      <c r="D1032" s="21" t="s">
        <v>667</v>
      </c>
      <c r="E1032" s="690"/>
      <c r="F1032" s="500"/>
      <c r="G1032" s="686"/>
      <c r="H1032" s="305"/>
      <c r="I1032" s="263"/>
      <c r="J1032" s="687"/>
      <c r="L1032" s="688"/>
      <c r="M1032" s="688"/>
      <c r="N1032" s="688"/>
      <c r="O1032" s="688"/>
      <c r="P1032" s="688"/>
    </row>
    <row r="1033" spans="1:16" s="136" customFormat="1" x14ac:dyDescent="0.2">
      <c r="A1033" s="689"/>
      <c r="B1033" s="137"/>
      <c r="C1033" s="685"/>
      <c r="D1033" s="194" t="s">
        <v>668</v>
      </c>
      <c r="E1033" s="690"/>
      <c r="F1033" s="691"/>
      <c r="G1033" s="163"/>
      <c r="H1033" s="361"/>
      <c r="I1033" s="163"/>
      <c r="J1033" s="692"/>
      <c r="L1033" s="688"/>
      <c r="M1033" s="688"/>
      <c r="N1033" s="688"/>
      <c r="O1033" s="688"/>
      <c r="P1033" s="688"/>
    </row>
    <row r="1034" spans="1:16" s="136" customFormat="1" ht="13.5" thickBot="1" x14ac:dyDescent="0.25">
      <c r="A1034" s="155"/>
      <c r="B1034" s="156"/>
      <c r="C1034" s="238"/>
      <c r="D1034" s="122"/>
      <c r="E1034" s="399"/>
      <c r="F1034" s="126"/>
      <c r="G1034" s="163"/>
      <c r="H1034" s="189"/>
      <c r="I1034" s="163"/>
      <c r="J1034" s="195"/>
    </row>
    <row r="1035" spans="1:16" s="20" customFormat="1" ht="12" thickBot="1" x14ac:dyDescent="0.25">
      <c r="A1035" s="105" t="s">
        <v>214</v>
      </c>
      <c r="B1035" s="106" t="s">
        <v>206</v>
      </c>
      <c r="C1035" s="110" t="s">
        <v>494</v>
      </c>
      <c r="D1035" s="107" t="s">
        <v>238</v>
      </c>
      <c r="E1035" s="312"/>
      <c r="F1035" s="108"/>
      <c r="G1035" s="162"/>
      <c r="H1035" s="310"/>
      <c r="I1035" s="298"/>
      <c r="J1035" s="321">
        <f>SUM(J1015:J1034)</f>
        <v>0</v>
      </c>
    </row>
    <row r="1036" spans="1:16" s="20" customFormat="1" ht="11.25" x14ac:dyDescent="0.2">
      <c r="A1036" s="103"/>
      <c r="B1036" s="96"/>
      <c r="C1036" s="83"/>
      <c r="D1036" s="8"/>
      <c r="E1036" s="361"/>
      <c r="F1036" s="62"/>
      <c r="G1036" s="45"/>
      <c r="H1036" s="258"/>
      <c r="I1036" s="263"/>
      <c r="J1036" s="314"/>
    </row>
    <row r="1037" spans="1:16" s="231" customFormat="1" ht="13.5" thickBot="1" x14ac:dyDescent="0.25">
      <c r="A1037" s="265"/>
      <c r="B1037" s="266"/>
      <c r="C1037" s="280"/>
      <c r="D1037" s="21"/>
      <c r="E1037" s="10"/>
      <c r="F1037" s="264"/>
      <c r="G1037" s="832"/>
      <c r="H1037" s="832"/>
      <c r="I1037" s="833"/>
      <c r="J1037" s="834"/>
    </row>
    <row r="1038" spans="1:16" s="95" customFormat="1" ht="15" x14ac:dyDescent="0.2">
      <c r="A1038" s="91" t="s">
        <v>87</v>
      </c>
      <c r="B1038" s="92"/>
      <c r="C1038" s="235" t="s">
        <v>684</v>
      </c>
      <c r="D1038" s="93" t="s">
        <v>88</v>
      </c>
      <c r="E1038" s="396"/>
      <c r="F1038" s="94"/>
      <c r="G1038" s="160"/>
      <c r="H1038" s="308"/>
      <c r="I1038" s="318"/>
      <c r="J1038" s="319"/>
    </row>
    <row r="1039" spans="1:16" s="136" customFormat="1" x14ac:dyDescent="0.2">
      <c r="A1039" s="225"/>
      <c r="B1039" s="226"/>
      <c r="C1039" s="245"/>
      <c r="D1039" s="9"/>
      <c r="E1039" s="399"/>
      <c r="F1039" s="121"/>
      <c r="G1039" s="163"/>
      <c r="H1039" s="189"/>
      <c r="I1039" s="163"/>
      <c r="J1039" s="195"/>
    </row>
    <row r="1040" spans="1:16" s="28" customFormat="1" x14ac:dyDescent="0.2">
      <c r="A1040" s="97" t="s">
        <v>87</v>
      </c>
      <c r="B1040" s="98" t="s">
        <v>203</v>
      </c>
      <c r="C1040" s="236" t="s">
        <v>665</v>
      </c>
      <c r="D1040" s="100" t="s">
        <v>57</v>
      </c>
      <c r="E1040" s="281"/>
      <c r="F1040" s="101"/>
      <c r="G1040" s="161"/>
      <c r="H1040" s="309"/>
      <c r="I1040" s="282"/>
      <c r="J1040" s="320"/>
    </row>
    <row r="1041" spans="1:11" x14ac:dyDescent="0.2">
      <c r="A1041" s="46"/>
      <c r="B1041" s="47"/>
      <c r="C1041" s="58"/>
      <c r="D1041" s="116"/>
      <c r="E1041" s="348"/>
      <c r="F1041" s="63"/>
      <c r="H1041" s="305"/>
    </row>
    <row r="1042" spans="1:11" s="136" customFormat="1" x14ac:dyDescent="0.2">
      <c r="A1042" s="113" t="s">
        <v>87</v>
      </c>
      <c r="B1042" s="154" t="s">
        <v>203</v>
      </c>
      <c r="C1042" s="117" t="s">
        <v>203</v>
      </c>
      <c r="D1042" s="18" t="s">
        <v>679</v>
      </c>
      <c r="E1042" s="693"/>
      <c r="F1042" s="13"/>
      <c r="G1042" s="641"/>
      <c r="H1042" s="189"/>
      <c r="I1042" s="163"/>
      <c r="J1042" s="345"/>
      <c r="K1042" s="694"/>
    </row>
    <row r="1043" spans="1:11" s="136" customFormat="1" ht="22.5" x14ac:dyDescent="0.2">
      <c r="A1043" s="229"/>
      <c r="B1043" s="695"/>
      <c r="C1043" s="696"/>
      <c r="D1043" s="14" t="s">
        <v>680</v>
      </c>
      <c r="E1043" s="697"/>
      <c r="F1043" s="13"/>
      <c r="G1043" s="163"/>
      <c r="H1043" s="698"/>
      <c r="I1043" s="163"/>
      <c r="J1043" s="345"/>
      <c r="K1043" s="694"/>
    </row>
    <row r="1044" spans="1:11" s="136" customFormat="1" x14ac:dyDescent="0.2">
      <c r="A1044" s="229"/>
      <c r="B1044" s="695"/>
      <c r="C1044" s="696"/>
      <c r="D1044" s="14" t="s">
        <v>681</v>
      </c>
      <c r="E1044" s="697"/>
      <c r="F1044" s="179"/>
      <c r="G1044" s="163"/>
      <c r="H1044" s="698"/>
      <c r="I1044" s="163"/>
      <c r="J1044" s="345"/>
      <c r="K1044" s="694"/>
    </row>
    <row r="1045" spans="1:11" s="136" customFormat="1" x14ac:dyDescent="0.2">
      <c r="A1045" s="113" t="s">
        <v>87</v>
      </c>
      <c r="B1045" s="154" t="s">
        <v>203</v>
      </c>
      <c r="C1045" s="117" t="s">
        <v>190</v>
      </c>
      <c r="D1045" s="18" t="s">
        <v>679</v>
      </c>
      <c r="E1045" s="399">
        <f>(E991+E950*2)*1.2-E913</f>
        <v>47.521000000000001</v>
      </c>
      <c r="F1045" s="13" t="s">
        <v>193</v>
      </c>
      <c r="G1045" s="779"/>
      <c r="H1045" s="773"/>
      <c r="I1045" s="263">
        <f>IF(ISNUMBER(E1045),SUM(G1045:H1045),"")</f>
        <v>0</v>
      </c>
      <c r="J1045" s="314">
        <f>IF(ISNUMBER(I1045),I1045*E1045,"")</f>
        <v>0</v>
      </c>
      <c r="K1045" s="694"/>
    </row>
    <row r="1046" spans="1:11" s="136" customFormat="1" x14ac:dyDescent="0.2">
      <c r="A1046" s="229"/>
      <c r="B1046" s="695"/>
      <c r="C1046" s="696"/>
      <c r="D1046" s="14"/>
      <c r="E1046" s="697"/>
      <c r="F1046" s="179"/>
      <c r="G1046" s="779"/>
      <c r="H1046" s="773"/>
      <c r="I1046" s="163"/>
      <c r="J1046" s="345"/>
      <c r="K1046" s="694"/>
    </row>
    <row r="1047" spans="1:11" s="136" customFormat="1" x14ac:dyDescent="0.2">
      <c r="A1047" s="113" t="s">
        <v>87</v>
      </c>
      <c r="B1047" s="154" t="s">
        <v>203</v>
      </c>
      <c r="C1047" s="117" t="s">
        <v>204</v>
      </c>
      <c r="D1047" s="18" t="s">
        <v>60</v>
      </c>
      <c r="E1047" s="693"/>
      <c r="F1047" s="13"/>
      <c r="G1047" s="771"/>
      <c r="H1047" s="784"/>
      <c r="I1047" s="163"/>
      <c r="J1047" s="345"/>
      <c r="K1047" s="694"/>
    </row>
    <row r="1048" spans="1:11" s="136" customFormat="1" ht="21.75" customHeight="1" x14ac:dyDescent="0.2">
      <c r="A1048" s="229"/>
      <c r="B1048" s="695"/>
      <c r="C1048" s="83"/>
      <c r="D1048" s="14" t="s">
        <v>61</v>
      </c>
      <c r="E1048" s="4"/>
      <c r="F1048" s="13"/>
      <c r="G1048" s="779"/>
      <c r="H1048" s="784"/>
      <c r="I1048" s="163"/>
      <c r="J1048" s="345"/>
      <c r="K1048" s="694"/>
    </row>
    <row r="1049" spans="1:11" s="136" customFormat="1" x14ac:dyDescent="0.2">
      <c r="A1049" s="229"/>
      <c r="B1049" s="695"/>
      <c r="C1049" s="83"/>
      <c r="D1049" s="14" t="s">
        <v>151</v>
      </c>
      <c r="E1049" s="4"/>
      <c r="F1049" s="13"/>
      <c r="G1049" s="779"/>
      <c r="H1049" s="784"/>
      <c r="I1049" s="163"/>
      <c r="J1049" s="345"/>
      <c r="K1049" s="694"/>
    </row>
    <row r="1050" spans="1:11" s="136" customFormat="1" x14ac:dyDescent="0.2">
      <c r="A1050" s="229"/>
      <c r="B1050" s="695"/>
      <c r="C1050" s="696"/>
      <c r="D1050" s="14" t="s">
        <v>682</v>
      </c>
      <c r="E1050" s="697"/>
      <c r="F1050" s="179"/>
      <c r="G1050" s="779"/>
      <c r="H1050" s="773"/>
      <c r="I1050" s="163"/>
      <c r="J1050" s="345"/>
      <c r="K1050" s="694"/>
    </row>
    <row r="1051" spans="1:11" s="136" customFormat="1" x14ac:dyDescent="0.2">
      <c r="A1051" s="113" t="s">
        <v>87</v>
      </c>
      <c r="B1051" s="154" t="s">
        <v>203</v>
      </c>
      <c r="C1051" s="117" t="s">
        <v>192</v>
      </c>
      <c r="D1051" s="18" t="s">
        <v>60</v>
      </c>
      <c r="E1051" s="399">
        <f>E1045</f>
        <v>47.521000000000001</v>
      </c>
      <c r="F1051" s="13" t="s">
        <v>193</v>
      </c>
      <c r="G1051" s="779"/>
      <c r="H1051" s="773"/>
      <c r="I1051" s="263">
        <f>IF(ISNUMBER(E1051),SUM(G1051:H1051),"")</f>
        <v>0</v>
      </c>
      <c r="J1051" s="314">
        <f>IF(ISNUMBER(I1051),I1051*E1051,"")</f>
        <v>0</v>
      </c>
      <c r="K1051" s="694"/>
    </row>
    <row r="1052" spans="1:11" s="149" customFormat="1" ht="13.5" thickBot="1" x14ac:dyDescent="0.25">
      <c r="A1052" s="227"/>
      <c r="B1052" s="203"/>
      <c r="C1052" s="228"/>
      <c r="D1052" s="135"/>
      <c r="E1052" s="409"/>
      <c r="F1052" s="171"/>
      <c r="G1052" s="164"/>
      <c r="H1052" s="258"/>
      <c r="I1052" s="324"/>
      <c r="J1052" s="325"/>
    </row>
    <row r="1053" spans="1:11" s="120" customFormat="1" ht="12" thickBot="1" x14ac:dyDescent="0.25">
      <c r="A1053" s="105" t="s">
        <v>87</v>
      </c>
      <c r="B1053" s="106" t="s">
        <v>203</v>
      </c>
      <c r="C1053" s="110" t="s">
        <v>494</v>
      </c>
      <c r="D1053" s="107" t="s">
        <v>175</v>
      </c>
      <c r="E1053" s="312"/>
      <c r="F1053" s="108"/>
      <c r="G1053" s="165"/>
      <c r="H1053" s="310"/>
      <c r="I1053" s="298"/>
      <c r="J1053" s="321">
        <f>SUM(J1040:J1052)</f>
        <v>0</v>
      </c>
    </row>
    <row r="1054" spans="1:11" x14ac:dyDescent="0.2">
      <c r="A1054" s="46"/>
      <c r="B1054" s="47"/>
      <c r="C1054" s="58"/>
      <c r="D1054" s="116"/>
      <c r="E1054" s="348"/>
      <c r="F1054" s="63"/>
      <c r="H1054" s="305"/>
    </row>
    <row r="1055" spans="1:11" s="28" customFormat="1" x14ac:dyDescent="0.2">
      <c r="A1055" s="97" t="s">
        <v>87</v>
      </c>
      <c r="B1055" s="98" t="s">
        <v>204</v>
      </c>
      <c r="C1055" s="236" t="s">
        <v>665</v>
      </c>
      <c r="D1055" s="100" t="s">
        <v>58</v>
      </c>
      <c r="E1055" s="281"/>
      <c r="F1055" s="101"/>
      <c r="G1055" s="161"/>
      <c r="H1055" s="309"/>
      <c r="I1055" s="282"/>
      <c r="J1055" s="320"/>
    </row>
    <row r="1056" spans="1:11" x14ac:dyDescent="0.2">
      <c r="A1056" s="46"/>
      <c r="B1056" s="47"/>
      <c r="C1056" s="58"/>
      <c r="D1056" s="116"/>
      <c r="E1056" s="348"/>
      <c r="F1056" s="63"/>
      <c r="H1056" s="305"/>
    </row>
    <row r="1057" spans="1:10" s="28" customFormat="1" x14ac:dyDescent="0.2">
      <c r="A1057" s="154" t="s">
        <v>87</v>
      </c>
      <c r="B1057" s="115" t="s">
        <v>204</v>
      </c>
      <c r="C1057" s="117" t="s">
        <v>203</v>
      </c>
      <c r="D1057" s="8" t="s">
        <v>76</v>
      </c>
      <c r="E1057" s="410">
        <f>1*5.2*0.3</f>
        <v>1.56</v>
      </c>
      <c r="F1057" s="176" t="s">
        <v>193</v>
      </c>
      <c r="G1057" s="770"/>
      <c r="H1057" s="784"/>
      <c r="I1057" s="263">
        <f t="shared" ref="I1057:I1061" si="17">IF(ISNUMBER(E1057),SUM(G1057:H1057),"")</f>
        <v>0</v>
      </c>
      <c r="J1057" s="314">
        <f t="shared" ref="J1057:J1061" si="18">IF(ISNUMBER(I1057),I1057*E1057,"")</f>
        <v>0</v>
      </c>
    </row>
    <row r="1058" spans="1:10" s="28" customFormat="1" ht="33.75" x14ac:dyDescent="0.2">
      <c r="A1058" s="219"/>
      <c r="B1058" s="24"/>
      <c r="C1058" s="239"/>
      <c r="D1058" s="178" t="s">
        <v>77</v>
      </c>
      <c r="E1058" s="410"/>
      <c r="F1058" s="176"/>
      <c r="G1058" s="45"/>
      <c r="H1058" s="258"/>
      <c r="I1058" s="263"/>
      <c r="J1058" s="314"/>
    </row>
    <row r="1059" spans="1:10" s="28" customFormat="1" ht="33.75" x14ac:dyDescent="0.2">
      <c r="A1059" s="219"/>
      <c r="B1059" s="24"/>
      <c r="C1059" s="239"/>
      <c r="D1059" s="109" t="s">
        <v>146</v>
      </c>
      <c r="E1059" s="410"/>
      <c r="F1059" s="176"/>
      <c r="G1059" s="45"/>
      <c r="H1059" s="258"/>
      <c r="I1059" s="263"/>
      <c r="J1059" s="314"/>
    </row>
    <row r="1060" spans="1:10" s="28" customFormat="1" x14ac:dyDescent="0.2">
      <c r="A1060" s="219"/>
      <c r="B1060" s="24"/>
      <c r="C1060" s="239"/>
      <c r="D1060" s="109" t="s">
        <v>79</v>
      </c>
      <c r="E1060" s="410"/>
      <c r="F1060" s="179"/>
      <c r="G1060" s="45"/>
      <c r="H1060" s="258"/>
      <c r="I1060" s="263"/>
      <c r="J1060" s="314"/>
    </row>
    <row r="1061" spans="1:10" s="28" customFormat="1" x14ac:dyDescent="0.2">
      <c r="A1061" s="297" t="s">
        <v>87</v>
      </c>
      <c r="B1061" s="261" t="s">
        <v>204</v>
      </c>
      <c r="C1061" s="273" t="s">
        <v>204</v>
      </c>
      <c r="D1061" s="268" t="s">
        <v>78</v>
      </c>
      <c r="E1061" s="410">
        <v>2</v>
      </c>
      <c r="F1061" s="299" t="s">
        <v>193</v>
      </c>
      <c r="G1061" s="770"/>
      <c r="H1061" s="784"/>
      <c r="I1061" s="263">
        <f t="shared" si="17"/>
        <v>0</v>
      </c>
      <c r="J1061" s="314">
        <f t="shared" si="18"/>
        <v>0</v>
      </c>
    </row>
    <row r="1062" spans="1:10" s="28" customFormat="1" x14ac:dyDescent="0.2">
      <c r="A1062" s="300"/>
      <c r="B1062" s="124"/>
      <c r="C1062" s="254"/>
      <c r="D1062" s="178" t="s">
        <v>176</v>
      </c>
      <c r="E1062" s="410"/>
      <c r="F1062" s="299"/>
      <c r="G1062" s="45"/>
      <c r="H1062" s="258"/>
      <c r="I1062" s="263"/>
      <c r="J1062" s="314"/>
    </row>
    <row r="1063" spans="1:10" s="28" customFormat="1" x14ac:dyDescent="0.2">
      <c r="A1063" s="300"/>
      <c r="B1063" s="124"/>
      <c r="C1063" s="254"/>
      <c r="D1063" s="178" t="s">
        <v>79</v>
      </c>
      <c r="E1063" s="410"/>
      <c r="F1063" s="301"/>
      <c r="G1063" s="45"/>
      <c r="H1063" s="258"/>
      <c r="I1063" s="263"/>
      <c r="J1063" s="314"/>
    </row>
    <row r="1064" spans="1:10" s="28" customFormat="1" x14ac:dyDescent="0.2">
      <c r="A1064" s="300"/>
      <c r="B1064" s="124"/>
      <c r="C1064" s="254"/>
      <c r="D1064" s="178"/>
      <c r="E1064" s="410"/>
      <c r="F1064" s="301"/>
      <c r="G1064" s="45"/>
      <c r="H1064" s="258"/>
      <c r="I1064" s="263"/>
      <c r="J1064" s="314"/>
    </row>
    <row r="1065" spans="1:10" s="28" customFormat="1" x14ac:dyDescent="0.2">
      <c r="A1065" s="297" t="s">
        <v>87</v>
      </c>
      <c r="B1065" s="261" t="s">
        <v>204</v>
      </c>
      <c r="C1065" s="273" t="s">
        <v>204</v>
      </c>
      <c r="D1065" s="268" t="s">
        <v>788</v>
      </c>
      <c r="E1065" s="410">
        <f>16.34*1.02+((5.81*2+2.35*2)+(2.1*2+1.8)+1.8+2.1*4+2.1*4+0.9+0.9)*0.4</f>
        <v>33.754800000000003</v>
      </c>
      <c r="F1065" s="299" t="s">
        <v>193</v>
      </c>
      <c r="G1065" s="770"/>
      <c r="H1065" s="784"/>
      <c r="I1065" s="263">
        <f t="shared" ref="I1065" si="19">IF(ISNUMBER(E1065),SUM(G1065:H1065),"")</f>
        <v>0</v>
      </c>
      <c r="J1065" s="314">
        <f t="shared" ref="J1065" si="20">IF(ISNUMBER(I1065),I1065*E1065,"")</f>
        <v>0</v>
      </c>
    </row>
    <row r="1066" spans="1:10" s="28" customFormat="1" x14ac:dyDescent="0.2">
      <c r="A1066" s="300"/>
      <c r="B1066" s="124"/>
      <c r="C1066" s="254"/>
      <c r="D1066" s="178" t="s">
        <v>176</v>
      </c>
      <c r="E1066" s="410"/>
      <c r="F1066" s="299"/>
      <c r="G1066" s="45"/>
      <c r="H1066" s="258"/>
      <c r="I1066" s="263"/>
      <c r="J1066" s="314"/>
    </row>
    <row r="1067" spans="1:10" s="28" customFormat="1" x14ac:dyDescent="0.2">
      <c r="A1067" s="300"/>
      <c r="B1067" s="124"/>
      <c r="C1067" s="254"/>
      <c r="D1067" s="178" t="s">
        <v>79</v>
      </c>
      <c r="E1067" s="410"/>
      <c r="F1067" s="301"/>
      <c r="G1067" s="45"/>
      <c r="H1067" s="258"/>
      <c r="I1067" s="263"/>
      <c r="J1067" s="314"/>
    </row>
    <row r="1068" spans="1:10" s="28" customFormat="1" x14ac:dyDescent="0.2">
      <c r="A1068" s="300"/>
      <c r="B1068" s="124"/>
      <c r="C1068" s="254"/>
      <c r="D1068" s="178" t="s">
        <v>789</v>
      </c>
      <c r="E1068" s="410"/>
      <c r="F1068" s="301"/>
      <c r="G1068" s="45"/>
      <c r="H1068" s="258"/>
      <c r="I1068" s="263"/>
      <c r="J1068" s="314"/>
    </row>
    <row r="1069" spans="1:10" s="28" customFormat="1" x14ac:dyDescent="0.2">
      <c r="A1069" s="300"/>
      <c r="B1069" s="124"/>
      <c r="C1069" s="254"/>
      <c r="D1069" s="178" t="s">
        <v>790</v>
      </c>
      <c r="E1069" s="410"/>
      <c r="F1069" s="301"/>
      <c r="G1069" s="45"/>
      <c r="H1069" s="258"/>
      <c r="I1069" s="263"/>
      <c r="J1069" s="314"/>
    </row>
    <row r="1070" spans="1:10" s="28" customFormat="1" x14ac:dyDescent="0.2">
      <c r="A1070" s="300"/>
      <c r="B1070" s="124"/>
      <c r="C1070" s="254"/>
      <c r="D1070" s="178"/>
      <c r="E1070" s="410"/>
      <c r="F1070" s="301"/>
      <c r="G1070" s="45"/>
      <c r="H1070" s="258"/>
      <c r="I1070" s="263"/>
      <c r="J1070" s="314"/>
    </row>
    <row r="1071" spans="1:10" s="28" customFormat="1" ht="13.5" thickBot="1" x14ac:dyDescent="0.25">
      <c r="A1071" s="219"/>
      <c r="B1071" s="24"/>
      <c r="C1071" s="239"/>
      <c r="D1071" s="15"/>
      <c r="E1071" s="10"/>
      <c r="F1071" s="23"/>
      <c r="G1071" s="45"/>
      <c r="H1071" s="258"/>
      <c r="I1071" s="263"/>
      <c r="J1071" s="314"/>
    </row>
    <row r="1072" spans="1:10" s="120" customFormat="1" ht="12" thickBot="1" x14ac:dyDescent="0.25">
      <c r="A1072" s="105" t="s">
        <v>87</v>
      </c>
      <c r="B1072" s="106" t="s">
        <v>204</v>
      </c>
      <c r="C1072" s="110" t="s">
        <v>494</v>
      </c>
      <c r="D1072" s="107" t="s">
        <v>177</v>
      </c>
      <c r="E1072" s="312"/>
      <c r="F1072" s="108"/>
      <c r="G1072" s="165"/>
      <c r="H1072" s="310"/>
      <c r="I1072" s="298"/>
      <c r="J1072" s="321">
        <f>SUM(J1055:J1071)</f>
        <v>0</v>
      </c>
    </row>
    <row r="1073" spans="1:10" x14ac:dyDescent="0.2">
      <c r="A1073" s="46"/>
      <c r="B1073" s="47"/>
      <c r="C1073" s="58"/>
      <c r="D1073" s="116"/>
      <c r="E1073" s="348"/>
      <c r="F1073" s="63"/>
      <c r="H1073" s="305"/>
    </row>
    <row r="1074" spans="1:10" s="28" customFormat="1" x14ac:dyDescent="0.2">
      <c r="A1074" s="97" t="s">
        <v>87</v>
      </c>
      <c r="B1074" s="98" t="s">
        <v>206</v>
      </c>
      <c r="C1074" s="236" t="s">
        <v>665</v>
      </c>
      <c r="D1074" s="100" t="s">
        <v>108</v>
      </c>
      <c r="E1074" s="281"/>
      <c r="F1074" s="101"/>
      <c r="G1074" s="161"/>
      <c r="H1074" s="309"/>
      <c r="I1074" s="282"/>
      <c r="J1074" s="320"/>
    </row>
    <row r="1075" spans="1:10" x14ac:dyDescent="0.2">
      <c r="A1075" s="46"/>
      <c r="B1075" s="47"/>
      <c r="C1075" s="58"/>
      <c r="D1075" s="116"/>
      <c r="E1075" s="348"/>
      <c r="F1075" s="63"/>
      <c r="H1075" s="305"/>
    </row>
    <row r="1076" spans="1:10" s="28" customFormat="1" x14ac:dyDescent="0.2">
      <c r="A1076" s="113" t="s">
        <v>87</v>
      </c>
      <c r="B1076" s="154" t="s">
        <v>206</v>
      </c>
      <c r="C1076" s="115" t="s">
        <v>203</v>
      </c>
      <c r="D1076" s="24" t="s">
        <v>178</v>
      </c>
      <c r="E1076" s="10">
        <v>2</v>
      </c>
      <c r="F1076" s="13" t="s">
        <v>193</v>
      </c>
      <c r="G1076" s="770"/>
      <c r="H1076" s="784"/>
      <c r="I1076" s="263">
        <f>IF(ISNUMBER(E1076),SUM(G1076:H1076),"")</f>
        <v>0</v>
      </c>
      <c r="J1076" s="314">
        <f>IF(ISNUMBER(I1076),I1076*E1076,"")</f>
        <v>0</v>
      </c>
    </row>
    <row r="1077" spans="1:10" s="28" customFormat="1" ht="33.75" x14ac:dyDescent="0.2">
      <c r="A1077" s="219"/>
      <c r="B1077" s="24"/>
      <c r="C1077" s="239"/>
      <c r="D1077" s="15" t="s">
        <v>179</v>
      </c>
      <c r="E1077" s="10"/>
      <c r="F1077" s="13"/>
      <c r="G1077" s="45"/>
      <c r="H1077" s="258"/>
      <c r="J1077" s="314"/>
    </row>
    <row r="1078" spans="1:10" s="28" customFormat="1" ht="33.75" x14ac:dyDescent="0.2">
      <c r="A1078" s="219"/>
      <c r="B1078" s="24"/>
      <c r="C1078" s="239"/>
      <c r="D1078" s="15" t="s">
        <v>40</v>
      </c>
      <c r="E1078" s="10"/>
      <c r="F1078" s="13"/>
      <c r="G1078" s="45"/>
      <c r="H1078" s="258"/>
      <c r="I1078" s="263"/>
      <c r="J1078" s="314"/>
    </row>
    <row r="1079" spans="1:10" s="28" customFormat="1" x14ac:dyDescent="0.2">
      <c r="A1079" s="219"/>
      <c r="B1079" s="24"/>
      <c r="C1079" s="239"/>
      <c r="D1079" s="15" t="s">
        <v>147</v>
      </c>
      <c r="E1079" s="10"/>
      <c r="F1079" s="13"/>
      <c r="G1079" s="45"/>
      <c r="H1079" s="258"/>
      <c r="I1079" s="263"/>
      <c r="J1079" s="314"/>
    </row>
    <row r="1080" spans="1:10" s="28" customFormat="1" x14ac:dyDescent="0.2">
      <c r="A1080" s="219"/>
      <c r="B1080" s="24"/>
      <c r="C1080" s="239"/>
      <c r="D1080" s="15" t="s">
        <v>148</v>
      </c>
      <c r="E1080" s="10"/>
      <c r="F1080" s="13"/>
      <c r="G1080" s="45"/>
      <c r="H1080" s="258"/>
      <c r="I1080" s="263"/>
      <c r="J1080" s="314"/>
    </row>
    <row r="1081" spans="1:10" s="28" customFormat="1" x14ac:dyDescent="0.2">
      <c r="A1081" s="219"/>
      <c r="B1081" s="24"/>
      <c r="C1081" s="239"/>
      <c r="D1081" s="15" t="s">
        <v>149</v>
      </c>
      <c r="E1081" s="10"/>
      <c r="F1081" s="13"/>
      <c r="G1081" s="45"/>
      <c r="H1081" s="258"/>
      <c r="I1081" s="263"/>
      <c r="J1081" s="314"/>
    </row>
    <row r="1082" spans="1:10" s="28" customFormat="1" x14ac:dyDescent="0.2">
      <c r="A1082" s="219"/>
      <c r="B1082" s="24"/>
      <c r="C1082" s="239"/>
      <c r="D1082" s="15" t="s">
        <v>75</v>
      </c>
      <c r="E1082" s="10"/>
      <c r="F1082" s="23"/>
      <c r="G1082" s="45"/>
      <c r="H1082" s="258"/>
      <c r="I1082" s="263"/>
      <c r="J1082" s="314"/>
    </row>
    <row r="1083" spans="1:10" x14ac:dyDescent="0.2">
      <c r="A1083" s="42"/>
      <c r="B1083" s="43"/>
      <c r="C1083" s="17"/>
      <c r="D1083" s="339" t="s">
        <v>275</v>
      </c>
      <c r="E1083" s="398"/>
      <c r="F1083" s="340"/>
      <c r="H1083" s="258"/>
    </row>
    <row r="1084" spans="1:10" ht="13.5" thickBot="1" x14ac:dyDescent="0.25">
      <c r="A1084" s="46"/>
      <c r="B1084" s="47"/>
      <c r="C1084" s="58"/>
      <c r="D1084" s="116"/>
      <c r="E1084" s="348"/>
      <c r="F1084" s="63"/>
      <c r="H1084" s="305"/>
    </row>
    <row r="1085" spans="1:10" s="120" customFormat="1" ht="12" thickBot="1" x14ac:dyDescent="0.25">
      <c r="A1085" s="105" t="s">
        <v>87</v>
      </c>
      <c r="B1085" s="106" t="s">
        <v>206</v>
      </c>
      <c r="C1085" s="110" t="s">
        <v>494</v>
      </c>
      <c r="D1085" s="107" t="s">
        <v>150</v>
      </c>
      <c r="E1085" s="312"/>
      <c r="F1085" s="108"/>
      <c r="G1085" s="165"/>
      <c r="H1085" s="310"/>
      <c r="I1085" s="298"/>
      <c r="J1085" s="321">
        <f>SUM(J1074:J1084)</f>
        <v>0</v>
      </c>
    </row>
    <row r="1086" spans="1:10" x14ac:dyDescent="0.2">
      <c r="A1086" s="46"/>
      <c r="B1086" s="47"/>
      <c r="C1086" s="58"/>
      <c r="D1086" s="116"/>
      <c r="E1086" s="348"/>
      <c r="F1086" s="63"/>
      <c r="H1086" s="305"/>
    </row>
  </sheetData>
  <sheetProtection formatCells="0" formatColumns="0" selectLockedCells="1" sort="0"/>
  <phoneticPr fontId="0" type="noConversion"/>
  <conditionalFormatting sqref="I432:I435 I437:I441">
    <cfRule type="cellIs" dxfId="10" priority="1" stopIfTrue="1" operator="lessThanOrEqual">
      <formula>MIN($I432,#REF!,#REF!,#REF!)</formula>
    </cfRule>
    <cfRule type="cellIs" dxfId="9" priority="2" stopIfTrue="1" operator="greaterThanOrEqual">
      <formula>MAX($I432,#REF!,#REF!,#REF!)</formula>
    </cfRule>
  </conditionalFormatting>
  <conditionalFormatting sqref="J573:J575 J577:J634">
    <cfRule type="cellIs" dxfId="8" priority="33" stopIfTrue="1" operator="lessThan">
      <formula>#REF!*(1-#REF!)</formula>
    </cfRule>
    <cfRule type="cellIs" dxfId="7" priority="34" stopIfTrue="1" operator="greaterThan">
      <formula>#REF!*(1+#REF!)</formula>
    </cfRule>
    <cfRule type="cellIs" dxfId="6" priority="35" stopIfTrue="1" operator="greaterThan">
      <formula>#REF!*(1+#REF!)</formula>
    </cfRule>
  </conditionalFormatting>
  <conditionalFormatting sqref="J687:J691">
    <cfRule type="cellIs" dxfId="5" priority="3" stopIfTrue="1" operator="lessThan">
      <formula>#REF!*(1-#REF!)</formula>
    </cfRule>
    <cfRule type="cellIs" dxfId="4" priority="4" stopIfTrue="1" operator="greaterThan">
      <formula>#REF!*(1+#REF!)</formula>
    </cfRule>
    <cfRule type="cellIs" dxfId="3" priority="5" stopIfTrue="1" operator="greaterThan">
      <formula>#REF!*(1+#REF!)</formula>
    </cfRule>
  </conditionalFormatting>
  <conditionalFormatting sqref="J705:J706 J708">
    <cfRule type="cellIs" dxfId="2" priority="9" stopIfTrue="1" operator="lessThan">
      <formula>#REF!*(1-#REF!)</formula>
    </cfRule>
    <cfRule type="cellIs" dxfId="1" priority="10" stopIfTrue="1" operator="greaterThan">
      <formula>#REF!*(1+#REF!)</formula>
    </cfRule>
    <cfRule type="cellIs" dxfId="0" priority="11" stopIfTrue="1" operator="greaterThan">
      <formula>#REF!*(1+#REF!)</formula>
    </cfRule>
  </conditionalFormatting>
  <printOptions gridLines="1"/>
  <pageMargins left="0.51181102362204722" right="0.39370078740157483" top="0.74803149606299213" bottom="0.70866141732283472" header="0.51181102362204722" footer="0.51181102362204722"/>
  <pageSetup paperSize="9" scale="67" orientation="landscape" r:id="rId1"/>
  <headerFooter alignWithMargins="0">
    <oddHeader>&amp;L&amp;9Projekt: METRANS Szeged logisztikai telephely&amp;C&amp;9KV-2-2- PORTA ÉPÍTŐMESTERI MUNKÁI&amp;R&amp;9tenderterv:Talent-Plan Kft.</oddHeader>
    <oddFooter>&amp;L&amp;8&amp;F&amp;C&amp;8 2025.07.25.&amp;R&amp;8&amp;P/&amp;N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Metrans Szeged portaépület</vt:lpstr>
      <vt:lpstr>'Metrans Szeged portaépület'!Nyomtatási_cím</vt:lpstr>
      <vt:lpstr>'Metrans Szeged portaépület'!Nyomtatási_terület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2025-08-03T09:31:29Z</cp:lastPrinted>
  <dcterms:created xsi:type="dcterms:W3CDTF">2005-09-02T08:49:12Z</dcterms:created>
  <dcterms:modified xsi:type="dcterms:W3CDTF">2025-08-03T10:00:30Z</dcterms:modified>
</cp:coreProperties>
</file>