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Aktual\        Folyamatban\DS  21133  METRANS SZEGED\_____2025 évi tender előkészítés\20250725 építész tender előkészítés LP\_20250725 - kiadásra előkészített költségvetési kiírások\"/>
    </mc:Choice>
  </mc:AlternateContent>
  <xr:revisionPtr revIDLastSave="0" documentId="13_ncr:1_{8C8306D3-D1E6-4C12-96F7-7BC08311D46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Metrans Szeged védőtető" sheetId="1" r:id="rId1"/>
  </sheets>
  <definedNames>
    <definedName name="_xlnm._FilterDatabase" localSheetId="0" hidden="1">'Metrans Szeged védőtető'!$C$1:$C$225</definedName>
    <definedName name="_xlnm.Print_Titles" localSheetId="0">'Metrans Szeged védőtető'!$1:$1</definedName>
    <definedName name="_xlnm.Print_Area" localSheetId="0">'Metrans Szeged védőtető'!$A$1:$J$241</definedName>
  </definedNames>
  <calcPr calcId="181029"/>
</workbook>
</file>

<file path=xl/calcChain.xml><?xml version="1.0" encoding="utf-8"?>
<calcChain xmlns="http://schemas.openxmlformats.org/spreadsheetml/2006/main">
  <c r="I131" i="1" l="1"/>
  <c r="J131" i="1" s="1"/>
  <c r="J130" i="1"/>
  <c r="I130" i="1"/>
  <c r="I129" i="1"/>
  <c r="J129" i="1" s="1"/>
  <c r="J128" i="1"/>
  <c r="I128" i="1"/>
  <c r="I127" i="1"/>
  <c r="J127" i="1" s="1"/>
  <c r="J126" i="1"/>
  <c r="I126" i="1"/>
  <c r="I125" i="1"/>
  <c r="J125" i="1" s="1"/>
  <c r="J124" i="1"/>
  <c r="I124" i="1"/>
  <c r="I123" i="1"/>
  <c r="J123" i="1" s="1"/>
  <c r="I122" i="1"/>
  <c r="J122" i="1" s="1"/>
  <c r="E121" i="1"/>
  <c r="E120" i="1"/>
  <c r="I120" i="1" s="1"/>
  <c r="J120" i="1" s="1"/>
  <c r="J119" i="1"/>
  <c r="I119" i="1"/>
  <c r="J118" i="1"/>
  <c r="I118" i="1"/>
  <c r="J117" i="1"/>
  <c r="I117" i="1"/>
  <c r="E116" i="1"/>
  <c r="I116" i="1" s="1"/>
  <c r="J116" i="1" s="1"/>
  <c r="E115" i="1"/>
  <c r="I115" i="1" s="1"/>
  <c r="J115" i="1" s="1"/>
  <c r="E114" i="1"/>
  <c r="I114" i="1" s="1"/>
  <c r="E113" i="1"/>
  <c r="J112" i="1"/>
  <c r="I112" i="1"/>
  <c r="J111" i="1"/>
  <c r="I111" i="1"/>
  <c r="J98" i="1"/>
  <c r="I98" i="1"/>
  <c r="I97" i="1"/>
  <c r="J97" i="1" s="1"/>
  <c r="J96" i="1"/>
  <c r="I96" i="1"/>
  <c r="J95" i="1"/>
  <c r="I95" i="1"/>
  <c r="I94" i="1"/>
  <c r="J94" i="1" s="1"/>
  <c r="I93" i="1"/>
  <c r="J93" i="1" s="1"/>
  <c r="E93" i="1"/>
  <c r="E92" i="1"/>
  <c r="I92" i="1" s="1"/>
  <c r="E91" i="1"/>
  <c r="I91" i="1" s="1"/>
  <c r="J90" i="1"/>
  <c r="I90" i="1"/>
  <c r="J89" i="1"/>
  <c r="I89" i="1"/>
  <c r="J88" i="1"/>
  <c r="I88" i="1"/>
  <c r="J87" i="1"/>
  <c r="I87" i="1"/>
  <c r="E86" i="1"/>
  <c r="J80" i="1"/>
  <c r="I80" i="1"/>
  <c r="J79" i="1"/>
  <c r="I79" i="1"/>
  <c r="E78" i="1"/>
  <c r="J77" i="1"/>
  <c r="I77" i="1"/>
  <c r="J76" i="1"/>
  <c r="I76" i="1"/>
  <c r="J75" i="1"/>
  <c r="I75" i="1"/>
  <c r="J74" i="1"/>
  <c r="I74" i="1"/>
  <c r="I73" i="1"/>
  <c r="J73" i="1" s="1"/>
  <c r="J72" i="1"/>
  <c r="I72" i="1"/>
  <c r="I71" i="1"/>
  <c r="J71" i="1" s="1"/>
  <c r="J82" i="1" l="1"/>
  <c r="J16" i="1" s="1"/>
  <c r="J113" i="1"/>
  <c r="J91" i="1"/>
  <c r="I113" i="1"/>
  <c r="J92" i="1"/>
  <c r="J114" i="1"/>
  <c r="I78" i="1"/>
  <c r="J78" i="1" s="1"/>
  <c r="I86" i="1"/>
  <c r="J86" i="1" s="1"/>
  <c r="J100" i="1" s="1"/>
  <c r="J17" i="1" s="1"/>
  <c r="I121" i="1"/>
  <c r="J121" i="1" s="1"/>
  <c r="I216" i="1"/>
  <c r="J216" i="1" s="1"/>
  <c r="E208" i="1"/>
  <c r="I208" i="1" s="1"/>
  <c r="E203" i="1"/>
  <c r="I203" i="1" s="1"/>
  <c r="J203" i="1" s="1"/>
  <c r="E186" i="1"/>
  <c r="E176" i="1"/>
  <c r="I176" i="1" s="1"/>
  <c r="J176" i="1" s="1"/>
  <c r="I167" i="1"/>
  <c r="E141" i="1"/>
  <c r="I151" i="1"/>
  <c r="J151" i="1" s="1"/>
  <c r="I179" i="1"/>
  <c r="J179" i="1" s="1"/>
  <c r="I209" i="1"/>
  <c r="J209" i="1" s="1"/>
  <c r="I199" i="1"/>
  <c r="J199" i="1" s="1"/>
  <c r="I194" i="1"/>
  <c r="J194" i="1" s="1"/>
  <c r="I189" i="1"/>
  <c r="J189" i="1" s="1"/>
  <c r="I141" i="1"/>
  <c r="I231" i="1"/>
  <c r="J231" i="1" s="1"/>
  <c r="J240" i="1" s="1"/>
  <c r="J28" i="1" s="1"/>
  <c r="J27" i="1" s="1"/>
  <c r="J12" i="1" s="1"/>
  <c r="J134" i="1" l="1"/>
  <c r="J18" i="1" s="1"/>
  <c r="J208" i="1"/>
  <c r="J167" i="1"/>
  <c r="J141" i="1"/>
  <c r="I196" i="1"/>
  <c r="J196" i="1" s="1"/>
  <c r="I186" i="1"/>
  <c r="J186" i="1" s="1"/>
  <c r="J224" i="1" l="1"/>
  <c r="J25" i="1" s="1"/>
  <c r="J160" i="1"/>
  <c r="J21" i="1" s="1"/>
  <c r="J20" i="1" s="1"/>
  <c r="J10" i="1" s="1"/>
  <c r="J182" i="1"/>
  <c r="J24" i="1" s="1"/>
  <c r="J15" i="1"/>
  <c r="J9" i="1" l="1"/>
  <c r="J23" i="1"/>
  <c r="J11" i="1" s="1"/>
  <c r="J13" i="1" l="1"/>
  <c r="J30" i="1"/>
</calcChain>
</file>

<file path=xl/sharedStrings.xml><?xml version="1.0" encoding="utf-8"?>
<sst xmlns="http://schemas.openxmlformats.org/spreadsheetml/2006/main" count="452" uniqueCount="220">
  <si>
    <t>Acélszerkezetek</t>
  </si>
  <si>
    <t>Tetőszigetelési munkák</t>
  </si>
  <si>
    <t>Az alternatív tételek cellái kék színűek. Itt csak az egységárak kitöltendők, és az összegzésbe nem kell beszámítani.</t>
  </si>
  <si>
    <t>Az építés helyszínén kitermelt és az az építtető által eltávolítani engedélyezett humusz, földanyag, bontási anyag, maradékanyag stb. a kivitelező tulajdonába kerülnek. Az építési telekről való eltávolításuk, törvényes elhelyezésük vagy értékesítésük a kivitelező feladata és felelőssége.</t>
  </si>
  <si>
    <t>Fenti körülmények az egységárkalkulációnál fegyelembe veendők.</t>
  </si>
  <si>
    <t>Bontási tételekhez automatikusan hozzáértendő a fel nem használható bontási anyag építés helyszínéről való eltávolítása is, hacsak külön tétel nem szerepel rá.</t>
  </si>
  <si>
    <t>Az anyagok, szerkezetek beépítéséhez szükséges szerszámok, gépi berendezések üzemköltsége.</t>
  </si>
  <si>
    <t>Az anyagok, szerkezetek beépítéséhez szükséges munkaállványok, biztonsági korlátok, egyéb biztonsági berendezések, védőfelszerelések költsége.</t>
  </si>
  <si>
    <t>A tételes egységárakba a következő költségek is bekalkulálandók:</t>
  </si>
  <si>
    <t>A tételekben szereplő anyagok beszerzése, szükség esetén legyártatása (pl. vasalások, előregyártott vasbetonelemek, ...), építéshelyszínre való szállítása, közbenső tárolása, őrzése, építéshelyszíni anyagmozgatása.</t>
  </si>
  <si>
    <t>Alapozás</t>
  </si>
  <si>
    <t>t</t>
  </si>
  <si>
    <t xml:space="preserve">Például betonozási munkáknál: távtartók elhelyezése, áttörések bezsaluzása, vasszerelési segédanyagok, beton vibrálása, </t>
  </si>
  <si>
    <t>próbakockák öntése és minősítése, frissbeton védőtakarása, beton utógondozása stb.</t>
  </si>
  <si>
    <t>02.3</t>
  </si>
  <si>
    <t>Festő- és mázolómunkák</t>
  </si>
  <si>
    <t>Építőmesteri munkák összesen:</t>
  </si>
  <si>
    <t>Esetleges anyagszállítássalkapcsolatos többletköltségek. (pl. vám)</t>
  </si>
  <si>
    <t>Minden szükséges kitűzési munka.</t>
  </si>
  <si>
    <t>Külső mázolás</t>
  </si>
  <si>
    <t>TECHNIKAI MEGJEGYZÉSEK</t>
  </si>
  <si>
    <t>A földmunkatételek egységárait a geometriailag mérhető térfogatokkal kell számolni. (A kitermelt, ill. az elszállítandó földmennyiségek tömör, a beépített földmennyiségek tömörített értékben számolandók.) Ez vonatkozik a szállítási tételekre is.</t>
  </si>
  <si>
    <t>Szerelt, fektetett burkolatok, szigetelések ill. bármely szerelési munkák esetén a rögzítőelemek belekalkulálandók az egységárba. A rögzítőelemek megfelelő megválasztása a kivitelező felelőssége (kivéve tartószerkezetek).</t>
  </si>
  <si>
    <t>A különféle segédeszközök, munkagépek, állványzatok, dúcolatok stb. nem kerülnek kiírásra, azok az egységárakba beépítendők.</t>
  </si>
  <si>
    <t xml:space="preserve">Az egységárakba bele kell kalkulálni a munka szakszerű elvégzéséhez szükséges összes munkarészre vonatkozó költséghányadot. </t>
  </si>
  <si>
    <t>db</t>
  </si>
  <si>
    <t>Külső mázolás összesen</t>
  </si>
  <si>
    <t>02.2</t>
  </si>
  <si>
    <t>munkadíj egys.ár HUF</t>
  </si>
  <si>
    <t>01.1</t>
  </si>
  <si>
    <t>fm</t>
  </si>
  <si>
    <t>02.1</t>
  </si>
  <si>
    <t>m2</t>
  </si>
  <si>
    <t>Leírás</t>
  </si>
  <si>
    <t>tétel</t>
  </si>
  <si>
    <t>mennyiség</t>
  </si>
  <si>
    <t>egység</t>
  </si>
  <si>
    <t>anyag egys.ár HUF</t>
  </si>
  <si>
    <t>összes egys.ár HUF</t>
  </si>
  <si>
    <t>ár összesen HUF</t>
  </si>
  <si>
    <t>ÖSSZESÍTÉS</t>
  </si>
  <si>
    <t>Építőmesteri munkák</t>
  </si>
  <si>
    <t>01</t>
  </si>
  <si>
    <t>02</t>
  </si>
  <si>
    <t>Szerkezetépítés</t>
  </si>
  <si>
    <t>03</t>
  </si>
  <si>
    <t>04</t>
  </si>
  <si>
    <t>05</t>
  </si>
  <si>
    <t>Szerelt külső fal</t>
  </si>
  <si>
    <t>06</t>
  </si>
  <si>
    <t>07</t>
  </si>
  <si>
    <t>Az építés helyszíne</t>
  </si>
  <si>
    <t>Általános megjegyzések:</t>
  </si>
  <si>
    <t>Az épület és az építési terület állandó és végleges takarítása. Minden épületszerkezet és épülettechnikai berendezés átadás előtti tisztítása és portalanítása.</t>
  </si>
  <si>
    <t>Monolit és előregyártott vb. szerkezetek betonacél mennyisége előzetesen számolt ill. becsült értékekkel szerepel.</t>
  </si>
  <si>
    <t>Többször élhajlított szegélyező profilok különböző hosszakkal és kiterített szélességekkel</t>
  </si>
  <si>
    <t>egyéb, fel nem sorolt csatlakozási élek</t>
  </si>
  <si>
    <t>Földmunka</t>
  </si>
  <si>
    <t>m3</t>
  </si>
  <si>
    <t xml:space="preserve">Földvisszatöltés </t>
  </si>
  <si>
    <t>zsaluzás</t>
  </si>
  <si>
    <t>Földelés</t>
  </si>
  <si>
    <t>Megjegyzések az acélszerkezetekhez</t>
  </si>
  <si>
    <t>Az acélszerkezetek általában üzemben felhordott alapmázolással készünek, melyet az egységárakba bele kell számolni. Ettől eltérő korrózióvédelem (pl. tűzihorganyzás) külön feltüntetve.</t>
  </si>
  <si>
    <t>A kapcsolatok elkészítéséhez szükséges teljes költséget - így a hegesztések és a kötőelemek költségét is - bele kell kalkulálni az egységárakba.</t>
  </si>
  <si>
    <t>Acélszerkezetek összesen</t>
  </si>
  <si>
    <t>A szerkezetépítési és szakipari munkák esetében minden esetben komplett működőképes rendszert kell elkészíteni. Az ahhoz szükséges járulékos függesztő, rögzítő, tömítő, és kiegésztő ellemek anyag és munkaköltségét teljes körűen meg kell ajánlani.</t>
  </si>
  <si>
    <t>A fenti gyártmánytól eltérő, de vele azonos tulajdonságú termék is választható.</t>
  </si>
  <si>
    <t>Külső szerelt homlokzatburkolat</t>
  </si>
  <si>
    <t>A felfekvés teljes hosszán, minden egyes panelvégződésnél a légzáróság érdekében kétoldalról öntapadó bitumen alapanyagú szalagot vagy compriband szalagot kell felragasztani. A panelhézagokat teljes egészében PIR habbal ki kell tölteni.</t>
  </si>
  <si>
    <t>ált</t>
  </si>
  <si>
    <t>Tetőfedés</t>
  </si>
  <si>
    <t>Tetőfedés összesen</t>
  </si>
  <si>
    <t>Anyagminőség: általánosan S235JR ill. S235JRG2 (régi A38-as osztály)</t>
  </si>
  <si>
    <t>Helyszíni szerelés után a sérült alapmázolást ki kell javítani. A fedőmázolást l. külön fejezetben kiírva.</t>
  </si>
  <si>
    <t>01.2</t>
  </si>
  <si>
    <t>01.3</t>
  </si>
  <si>
    <t>01.4</t>
  </si>
  <si>
    <t>lemezvastagság: 0,75mm</t>
  </si>
  <si>
    <t>Trapézlemezfödém</t>
  </si>
  <si>
    <t>Tartozék: a trapézlemez anyagával azonos aszimmetrikus peremező U-profil a födémszélek mentén</t>
  </si>
  <si>
    <t>Elszámolható: a tervekről leolvasható lefedett geometriai mennyiség. A szükség szerinti oldalirányú és hosszirányú átlapolások miatti megrendelési többletet az egységárba bele kell kalkulálni.</t>
  </si>
  <si>
    <t>A konzolos túlnyújtás miatt statikailag szükséges mennyiség elszámolható. Ezt a tétel mennyisége tartalmazza.</t>
  </si>
  <si>
    <t xml:space="preserve">Anyag: cink réz és titán ötvözettel; 0,80mm vtg.,        </t>
  </si>
  <si>
    <t>felület / szín:  ANTHRA-ZINC (kb. azonos a RAL7016  antracittal)</t>
  </si>
  <si>
    <t>A lefolyócsövek csapadékvíz elvezető rendszerbe való bekötésével. Terepszint felett elhelyezett tisztító idommal.</t>
  </si>
  <si>
    <t>Anyag: acéllemez 0,75mm vtg.,  ksz. 18cm</t>
  </si>
  <si>
    <t>Szín: RAL 7016 antracit</t>
  </si>
  <si>
    <t xml:space="preserve">Alfejezet </t>
  </si>
  <si>
    <t>Attikalefedések és egyéb tetőelemek</t>
  </si>
  <si>
    <t>Szín: RAL RAL 7016 antracit</t>
  </si>
  <si>
    <t>Biztonsági kikötő elemek</t>
  </si>
  <si>
    <t>Rozsdamentes acél biztonsági kikötő elemek a traépzlemez födémhez speciális rendszerdübellel rögzítve.</t>
  </si>
  <si>
    <t>Szakszerű csatlakoztatás a tetőszigeteléshez.</t>
  </si>
  <si>
    <t>Szerelés: a rendszer utasításait betartva.</t>
  </si>
  <si>
    <t xml:space="preserve">Gyártmány: ABS-Lock </t>
  </si>
  <si>
    <t xml:space="preserve">Tipus: ABS-Lock X-T-One </t>
  </si>
  <si>
    <t>Attikalefedések és egyéb tetőelemek összesen</t>
  </si>
  <si>
    <t>Horganyzott acél távtartó elemekre szerelt VMZ Sinus profil 18/76 0,80mm vtg.</t>
  </si>
  <si>
    <t>Szegélyező lemezek sinus hullámlemezhez</t>
  </si>
  <si>
    <t>Minden jellegű speciális profil, rögzítőanyag, segédanyag, rovarháló, zajvédő és kontaktkorróziós fólia, profilkitöltő habanyag a részletképzésekhez szükséges anyagok, teljes körűen jelen tétel keretében építendők be</t>
  </si>
  <si>
    <t>Szükség szerinti látszó függőleges lizénák az elemvégeknél</t>
  </si>
  <si>
    <t>anyag: lakkbevonatolt acéllemez RAL 7016 antracit</t>
  </si>
  <si>
    <t>Összesen</t>
  </si>
  <si>
    <t>Alfejezet</t>
  </si>
  <si>
    <t>Fejezet</t>
  </si>
  <si>
    <t>Az ajánlatadás előtt célszerű a helyszín megtekintése.                                Projektfelelős: Talent-Plan Kft.</t>
  </si>
  <si>
    <t>Védőtető építőmesteri munkái összesen:</t>
  </si>
  <si>
    <t>Szerelt külső lemezburkolat</t>
  </si>
  <si>
    <t xml:space="preserve">Homlokzati szinusz hullámlemez </t>
  </si>
  <si>
    <t>Homlokzati szinus hullámlemez burkolat vízszintesen fektetve, az acél háttérszerkezetre szerelve.</t>
  </si>
  <si>
    <t>Felületként elszámolhatók a teljes homlokzati falak takaró burkolata.</t>
  </si>
  <si>
    <t>Szerelt külső lemezburkolat összesen</t>
  </si>
  <si>
    <t>Védőtető</t>
  </si>
  <si>
    <t>A trapézlemez gyári antikondenzációs páramentesítő filc bevonattal ellátva!</t>
  </si>
  <si>
    <t>takaró lemezek, függőleges és vízszintes sarkok, élek, szegélyezések.</t>
  </si>
  <si>
    <t>Vízvető képzése vápacsatornához</t>
  </si>
  <si>
    <t>Védőtető belső oldali acéllemez burkolata</t>
  </si>
  <si>
    <t xml:space="preserve">A védőtető alsó vízvetője </t>
  </si>
  <si>
    <t>Védőtető alsó vízvetője horgyanzott porszórt acéllemezből.</t>
  </si>
  <si>
    <t>Védőtető attikalefedése</t>
  </si>
  <si>
    <t>Attikalefedés kétvízorros fallefedéssel, többször hajlított, horganyzott, bevonatolt, 0,75mm vtg. acéllemezből, max. 40 cm kiterített szélességgel, bevonatrendszer: Poliészter. Rögzítés: az attika acéllemezburkolatához egyik oldalon rögzítősávra hajlítva, másik oldalon szegecskapcsolattal.</t>
  </si>
  <si>
    <t>Vízelvezetés - vápacsatorna</t>
  </si>
  <si>
    <t>Vízelvezetés - lefolyócsatorna</t>
  </si>
  <si>
    <t>Az vápacsatornák tüzihorganyzott acéllemezből, beleértve élhajlításokta, toldásokat, végdarabokat, lefolyócsőcsonkokat stb. Komplett, vízhatlan készreszerelést, minden járulékos munkával és anyaggal.</t>
  </si>
  <si>
    <t>Szín: RAL 9006</t>
  </si>
  <si>
    <t>Belső vízelvezető vápacsatorna. Többgszörösen élhajílított horganyzott acéllemezből.</t>
  </si>
  <si>
    <t>Többlet acél lefolyócsatornát eltakaró szerkezet</t>
  </si>
  <si>
    <t>ksz: 400mm</t>
  </si>
  <si>
    <t>Horganyzott acélfelületek mázolása</t>
  </si>
  <si>
    <t>Teljesen fedő mázolás különböző horganyzott és alapmázolt acél felületeken az építtető által választott RAL színben. A szennyeződések teljes felületen eltávolítandók. A felületi egyenetlenségeket acélfelülethez alkalmas glettanyaggal előzetesen ki kell egyenlíteni.</t>
  </si>
  <si>
    <t>zsírtalanítás/tisztítás ammóniás nedvesítő mosással és műanyag dörzslappal.</t>
  </si>
  <si>
    <t>Alapmázolás: 2x Sto Allgrund vagy azonos min.</t>
  </si>
  <si>
    <t>Fedőmázolás: Sto alkalmas termék vagy azonos min.</t>
  </si>
  <si>
    <t>tető látszó pillérei, és a tető acélszerkezete</t>
  </si>
  <si>
    <t>vagy azzal azonos minőség pl. ArcelorMittal Sinus 18/76</t>
  </si>
  <si>
    <r>
      <rPr>
        <b/>
        <sz val="8"/>
        <rFont val="Arial"/>
        <family val="2"/>
        <charset val="238"/>
      </rPr>
      <t>Arcelor Mittal Trapeza 35/207 T típusú,</t>
    </r>
    <r>
      <rPr>
        <sz val="8"/>
        <rFont val="Arial"/>
        <family val="2"/>
        <charset val="238"/>
      </rPr>
      <t xml:space="preserve"> vagy vele egyenértékű </t>
    </r>
    <r>
      <rPr>
        <b/>
        <sz val="8"/>
        <rFont val="Arial"/>
        <family val="2"/>
        <charset val="238"/>
      </rPr>
      <t>0,75</t>
    </r>
    <r>
      <rPr>
        <sz val="8"/>
        <rFont val="Arial"/>
        <family val="2"/>
        <charset val="238"/>
      </rPr>
      <t xml:space="preserve"> mm vtg. acél trapézlemezfödém, gyártó beépítési utasításai szerinti szereléssel.                           Szín: RAL 9002, bevonatrendszer: poliészter.</t>
    </r>
  </si>
  <si>
    <t>Vízvető képzése vápacsatornához a vápa szélén.  Többszörösen élhajlított horganyzott acéllemezből. 0,75mm vtg.</t>
  </si>
  <si>
    <t>Acél lefolyócsatornát eltakaró hajlított acéllemez burkolóelem statikus négyszög km.-ű acél oszlopra csavarozással 50cm-ként rögzített 1-1 db 30x3mm H=100mm-es bepatintott 1,05 mm vtg acéllemez burkolat, tüzihorganyzott gyári porszórt kivitel.</t>
  </si>
  <si>
    <t>Védőtető belső oldali acéllemez burkolata 0,75mm vtg. horganyzott, lakkbevonatolt acéllemezből készül. Szín: RAL 7016 antracit</t>
  </si>
  <si>
    <t xml:space="preserve">A lemezek elhelyezése: kívülről az acél háttérszerkezetre történik. A lemezek rögzítése az acél hátérszerkeztekre nemesacél önmetsző csavarokkal, a csavarfejek alatt nemesacél-neoprén tömítéssel . Fekvő elrendezésben kell a paneleket beépíteni.
</t>
  </si>
  <si>
    <t>Földmunkák</t>
  </si>
  <si>
    <t>M</t>
  </si>
  <si>
    <t>Megjegyzések</t>
  </si>
  <si>
    <t>Geodéziai kitűzés</t>
  </si>
  <si>
    <t>átny</t>
  </si>
  <si>
    <t>Az épület rasztereinek a kitűzése, a kitűzött pontok rögzítése és megőrzése a szerkezetépítés végéig; valamint a magassági nullpont kitűzése az építkezés végéig.</t>
  </si>
  <si>
    <t>Pilléralapok földkiemelése</t>
  </si>
  <si>
    <t>Pontalapok földkiemelése a vb. tömbalapok számára, gépi erővel.</t>
  </si>
  <si>
    <t>Az alapgödör oldalfalát és alsó síkját, amennyiben ez szükséges, részben kézi erővel kell előírt formájúra készíteni.</t>
  </si>
  <si>
    <t xml:space="preserve">A kiemelt anyagot oldalt, a későbbi újrafelhasználásra (ha ez lehetséges) vagy elszállításra előkészítve deponálni. Szállítási távolság kb. 200 m. </t>
  </si>
  <si>
    <t>Földmunka összesen</t>
  </si>
  <si>
    <t>Alapozási munkák</t>
  </si>
  <si>
    <t>Vasbeton pilléralapok</t>
  </si>
  <si>
    <t>Vasbeton pilléralapok készítése vasalással, zsaluzással, lehorgonyzó elemek elhelyezésvel. Vasalás elhelyezése a statikus terv szerint.</t>
  </si>
  <si>
    <t>betonminőség: C25/30-24-XC2</t>
  </si>
  <si>
    <t xml:space="preserve">betonacél B500B </t>
  </si>
  <si>
    <t>Lehorgonyzó elemek elhelyezése</t>
  </si>
  <si>
    <t>Lehorgonyzó elemek elhelyzése a vasalás közé, geodéziai kitűzés után 5mm-en belüli pontossággal, a lehorg. elemek elmozdulás elleni rögzítésével.</t>
  </si>
  <si>
    <t>A földelés kiírását a villamos költségvetés tartalmazza.</t>
  </si>
  <si>
    <t>Alapozási munkák összesen</t>
  </si>
  <si>
    <t>Védőtető acélszerkezete</t>
  </si>
  <si>
    <t>RHS200x5 szelvényű oszlopok</t>
  </si>
  <si>
    <t>N90x4 zártszelvényű ill. D20 köracél szelvényű andráskereszt merevítés</t>
  </si>
  <si>
    <t>burkolókeretek vékonyfalú híd. hajlított szelvényekből (pl. N80x4, U80/50x3)</t>
  </si>
  <si>
    <t>Z-szelvényű szelemenek</t>
  </si>
  <si>
    <t>Acél szelemenek beemelése és elhelyezése, csavaros kapcsolattal rögzítve, LINDAB vagy vele ekv. Z- és C-gerendázattal, horganyzott kivitelben.</t>
  </si>
  <si>
    <t>Minden kiegészítő acélelemmel és rögzítőelemmel, alapmázolt kivitelben, S235JR min. acélból.</t>
  </si>
  <si>
    <t>LINDAB Z220 v=2,5 mm horganyzott szelvényből</t>
  </si>
  <si>
    <t>acélszelvényekből, horganyozva</t>
  </si>
  <si>
    <t>Lehorgonyzó szerelvények</t>
  </si>
  <si>
    <t>Beton pontalapok</t>
  </si>
  <si>
    <t>Vasalatlan beton pontalapok készítése a vb. pilléralapok alatt, szulfátálló cementből készült betonnal.</t>
  </si>
  <si>
    <t>betonminőség: C12/15-32-X0 szulfátálló cementtel</t>
  </si>
  <si>
    <t>LINDAB Z220 v=3,0 mm horganyzott szelvényből (vagy vele egyenértékű más termék)</t>
  </si>
  <si>
    <t>VÉDŐTETŐ - Építési munkák</t>
  </si>
  <si>
    <t>össz.</t>
  </si>
  <si>
    <t>Vonal menti vízzáró csatlakozások kialakítása többször élhajlított lemezekkel rögzítésekhez,  attikacsatlakozásnál  és a tető belső pereme mentén, többször élhajlított, 0,6mm vtg. Hga lakkbevonatolt lemezek ksz: 25cm</t>
  </si>
  <si>
    <t>Bádogszegélyezések élek mentén</t>
  </si>
  <si>
    <t>Trapézhullámok vonalmenti szigetelése folytonosan beragasztott trapézhullámkitöltő műanyag habbal</t>
  </si>
  <si>
    <t>Trapézhullámok vonalmenti szigetelése folytonosan beragasztott műanyag habbal, szükség szerint alulról vagy felülről beregasztva attikánél, vápacsatornáknál.</t>
  </si>
  <si>
    <t xml:space="preserve">3 mm vtg. acéllemezből kialakított önhordó vápacsatorna szerelése beépítése, kiterített szélesség: kb 100cm , 2 db lefolyócsonk csatlakozással / * 80 mm/
</t>
  </si>
  <si>
    <t>Acél oszlop mellett levezetett lakkbevonatolt lefolyócsővel. 80mm átmérőjű lefolyócső készül. Levezetés a tető két végén az oszlopok mellett, a szükséges kiegészítő elemekkel együtt. (csőbilincs, falrögíztő...)</t>
  </si>
  <si>
    <t>A kivitelezés helye: 6728 SZEGED, Kotányi János köz 8. 
Közúton egyszerűen megközelíthető.</t>
  </si>
  <si>
    <t>08</t>
  </si>
  <si>
    <t>Irodaépület -I- térlefedés közötti dilatációs átfedő elem</t>
  </si>
  <si>
    <t>A külön tételsorban kiírt, de a térlefedés mellett közvetlenül lévő irodaépület, s a jelen kiírásban szereplő térlefedés közötti vízzáró kapcsolatot megadó elem</t>
  </si>
  <si>
    <t>Pontos rajz a késbbi részlettervek szerint</t>
  </si>
  <si>
    <t>A lemez kiterített szélessége kb. 40-45cm, vtg 2mm</t>
  </si>
  <si>
    <t>Kompletten rögzítéssel, készreszereléssel együtt</t>
  </si>
  <si>
    <t>m</t>
  </si>
  <si>
    <t>Rozsdamentes anyagú fémlemez, mely felső oldalon belekapcsolódik az irodaépületen lévő elem alsó vízvető karmantyújába, dilatációs és vízzáró kapcsolatot létrehozva ezzel</t>
  </si>
  <si>
    <t>Alsó oldalon a trapézlemez tetőre rögzítendő; úgy, hogy a kitöltő hab elemek elhelyezésre kerüljenek a trapézlemeztető és jelen lemez között (ez külön fentebbi tételben kiirt)</t>
  </si>
  <si>
    <t>A jelen kiírás kiindulási pontja: a felső talajrétegek el vannak távolítva, és a terület az alapozási síkig rendezve van (l. a durva tereprendezésnél kiírva, KV-01). Ennek a síkja kb. 80,5mBf.</t>
  </si>
  <si>
    <t>A mennyiségelésben azt feltételeztük, hogy az alapozás a durva tereprendezé szintjéről  készül.</t>
  </si>
  <si>
    <t>A mennyiség 0, mert a durva tereprendezés szinjén készülnek zsaluzva az alaptestek; utólagos földvisszatöltéssel.</t>
  </si>
  <si>
    <t>Földvisszatöltés munkagödörbe, alaptestek, talpgerendák és földalatti műtárgyak mellé, rétegenkénti tömörítéssel (Tr-gamma=95%), beleértve az építéshelyszíni (telken belüli) anyagmozgatást, helyi anyagból.</t>
  </si>
  <si>
    <t>A védőtető alatt átfut az útpályaszerkezet.</t>
  </si>
  <si>
    <t>A lehorgonyzóelemek gyártását ld. az acélszerkezeteknél kiírva.</t>
  </si>
  <si>
    <t>Varratminőségek: az igénybevételekből fakadó követelményekhez igazodóan; általában C-osztályú varratok MSZ EN ISO 5817:2008 szerint.</t>
  </si>
  <si>
    <t>A kötőelemek minősége: általában 8.8 minőség (esetleges 10.9-es NF-csavarok mindig egyedileg a pozíciókban megadva). 5.6 minőség csak alárendelt helyeken megengedett. Dűbelezés az előregyártott vb. szerkezetekhez: HILTI HSA, különleges igény esetén HILTI HVU (vagy ezzel egyenértékű termék - pl. FISCHER).</t>
  </si>
  <si>
    <t>HEA240 ill. HEA260 szelvényá főtartók</t>
  </si>
  <si>
    <t>Lehorgonyzó szerelvények gyártása 8.8 min. M20-as Hilti vagy Fischer gyártmányú, 1,0m hosszú menetes szárból, a helyszínre leszállítva.
1db lehorg. szerelvény az alábbiakból áll:
- 8db 900mm hosszú M20-8.8 menetes szár
- 32db M20 anya
- 32db M20 alátét
- 2/5/20mm vastag laposacélok, egy lehorg. elemhez 20kg
Az elhelyezést és beépítést ld. az alapozásoknál kiírva.</t>
  </si>
  <si>
    <t>Pillérek aláöntése</t>
  </si>
  <si>
    <t>A pillérek talplemezének az aláöntése Mapei MAPEFILL R zsugorodáskompenzált kiöntőhabarccsal, kb. 4cm vastagságban, kb. 8dm3/pillér térfogattal. (A 8dm3 térfogat kb. 3/4 25kg-os zsákból keverhető ki.)</t>
  </si>
  <si>
    <t>Pillértalp lekenése bit. emulzióval</t>
  </si>
  <si>
    <t>A pillértalp és a körszelvény lekenése a terepszint alatt Bonobith-HS bitumenes emulzióval, 8 helyen, 0,5m2/pillér mennyiséggel.</t>
  </si>
  <si>
    <t>Pillérfej szilikonos vízzárása</t>
  </si>
  <si>
    <t>A pillér fejlemezen szilikonos vízzárás létesítése Mapei Mapeflux PU 45 FT tartósan rugalmas masszával, hogy a főtartó felfekvése alatt ne tudjon víz bejutni a pillér belsejébe (a horganyzófuraton át). A pillér fejlemezét és a főtartó alját kell bevonni a horganyzólyuk körül; kb. 1/4 tubus szilikonnal.</t>
  </si>
  <si>
    <t>Trapézlemez, bádogozások</t>
  </si>
  <si>
    <t>A burkolati rendszer kiírását ld. más fejezetekben.</t>
  </si>
  <si>
    <t>össz. KV-2.2</t>
  </si>
  <si>
    <t>KV-2.2</t>
  </si>
  <si>
    <t>Összegzés</t>
  </si>
  <si>
    <t>A számítási képleteket az ajánlattevőnek ellenőriznie kell.</t>
  </si>
  <si>
    <t>Minden jellegű műszaki észrevétel vagy alternatíva külön jegyzékben adható meg.</t>
  </si>
  <si>
    <t>Tartalmi módosítás ebben a tételsorban tilos.</t>
  </si>
  <si>
    <t>Az ajánlatot ugyanebben a szövegoszlopos fájlban kell leadni. A fájlnak csakis a G÷H oszlopaiba szabad az árakat beírni. A fájl szövegezésén, mennyiségein stb. változtatni tilos. Különösen vonatkozik ez a sorok számára és elhelyezkedésére.</t>
  </si>
  <si>
    <t xml:space="preserve">Fektetési rend: többtámaszú lemezként.     Szelemenk tengelytávolsága: kb. 1,60m </t>
  </si>
  <si>
    <t>Védőtető acéltartónak a gyártása, szállítása és szerelése, tűzihorganyzott kivitelben, helyszíni csavarozott kapcsolatokkal.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</si>
</sst>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F_t_-;\-* #,##0.00\ _F_t_-;_-* &quot;-&quot;??\ _F_t_-;_-@_-"/>
    <numFmt numFmtId="165" formatCode="0.0"/>
    <numFmt numFmtId="166" formatCode="#,##0.0"/>
  </numFmts>
  <fonts count="60" x14ac:knownFonts="1">
    <font>
      <sz val="10"/>
      <name val="Arial CE"/>
      <charset val="238"/>
    </font>
    <font>
      <sz val="10"/>
      <name val="Arial CE"/>
      <family val="2"/>
      <charset val="238"/>
    </font>
    <font>
      <sz val="8"/>
      <name val="Arial"/>
      <family val="2"/>
      <charset val="238"/>
    </font>
    <font>
      <sz val="10"/>
      <name val="Helv"/>
    </font>
    <font>
      <sz val="8"/>
      <name val="Arial"/>
      <family val="2"/>
    </font>
    <font>
      <sz val="10"/>
      <name val="Arial CE"/>
      <family val="2"/>
      <charset val="238"/>
    </font>
    <font>
      <b/>
      <sz val="8"/>
      <name val="Arial"/>
      <family val="2"/>
      <charset val="238"/>
    </font>
    <font>
      <b/>
      <sz val="11"/>
      <color indexed="10"/>
      <name val="Arial"/>
      <family val="2"/>
    </font>
    <font>
      <b/>
      <sz val="11"/>
      <name val="Arial"/>
      <family val="2"/>
    </font>
    <font>
      <b/>
      <sz val="8"/>
      <color indexed="10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b/>
      <sz val="10"/>
      <name val="Arial CE"/>
      <family val="2"/>
      <charset val="238"/>
    </font>
    <font>
      <b/>
      <sz val="8"/>
      <name val="Arial CE"/>
      <family val="2"/>
      <charset val="238"/>
    </font>
    <font>
      <sz val="8"/>
      <name val="Arial CE"/>
      <family val="2"/>
      <charset val="238"/>
    </font>
    <font>
      <b/>
      <sz val="8"/>
      <color indexed="10"/>
      <name val="Arial CE"/>
      <family val="2"/>
      <charset val="238"/>
    </font>
    <font>
      <sz val="8"/>
      <color indexed="12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sz val="12"/>
      <name val="Arial"/>
      <family val="2"/>
    </font>
    <font>
      <sz val="8"/>
      <color indexed="10"/>
      <name val="Arial"/>
      <family val="2"/>
    </font>
    <font>
      <b/>
      <sz val="12"/>
      <color indexed="10"/>
      <name val="Arial"/>
      <family val="2"/>
    </font>
    <font>
      <b/>
      <sz val="13"/>
      <color indexed="10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0"/>
      <color indexed="10"/>
      <name val="Arial"/>
      <family val="2"/>
    </font>
    <font>
      <sz val="16"/>
      <name val="Arial"/>
      <family val="2"/>
    </font>
    <font>
      <sz val="12"/>
      <color indexed="10"/>
      <name val="Arial"/>
      <family val="2"/>
    </font>
    <font>
      <i/>
      <sz val="8"/>
      <color indexed="10"/>
      <name val="Arial"/>
      <family val="2"/>
    </font>
    <font>
      <b/>
      <u/>
      <sz val="10"/>
      <name val="Arial"/>
      <family val="2"/>
    </font>
    <font>
      <sz val="11"/>
      <name val="Arial"/>
      <family val="2"/>
    </font>
    <font>
      <sz val="8"/>
      <color indexed="14"/>
      <name val="Arial"/>
      <family val="2"/>
    </font>
    <font>
      <sz val="10"/>
      <name val="MS Sans Serif"/>
      <family val="2"/>
      <charset val="238"/>
    </font>
    <font>
      <sz val="8"/>
      <color indexed="40"/>
      <name val="Arial"/>
      <family val="2"/>
    </font>
    <font>
      <sz val="10"/>
      <name val="Arial"/>
      <family val="2"/>
      <charset val="238"/>
    </font>
    <font>
      <b/>
      <i/>
      <sz val="8"/>
      <color indexed="12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  <charset val="238"/>
    </font>
    <font>
      <b/>
      <sz val="8"/>
      <color indexed="10"/>
      <name val="Arial"/>
      <family val="2"/>
      <charset val="238"/>
    </font>
    <font>
      <sz val="8"/>
      <color indexed="10"/>
      <name val="Arial"/>
      <family val="2"/>
      <charset val="238"/>
    </font>
    <font>
      <sz val="8"/>
      <color indexed="8"/>
      <name val="Arial"/>
      <family val="2"/>
      <charset val="238"/>
    </font>
    <font>
      <b/>
      <sz val="12"/>
      <name val="Arial"/>
      <family val="2"/>
      <charset val="238"/>
    </font>
    <font>
      <b/>
      <i/>
      <sz val="8"/>
      <color indexed="10"/>
      <name val="Arial"/>
      <family val="2"/>
      <charset val="238"/>
    </font>
    <font>
      <b/>
      <sz val="13"/>
      <name val="Arial"/>
      <family val="2"/>
      <charset val="238"/>
    </font>
    <font>
      <b/>
      <sz val="11"/>
      <name val="Arial"/>
      <family val="2"/>
      <charset val="238"/>
    </font>
    <font>
      <sz val="11"/>
      <color indexed="8"/>
      <name val="Calibri"/>
      <family val="2"/>
      <charset val="238"/>
    </font>
    <font>
      <b/>
      <sz val="8"/>
      <color indexed="56"/>
      <name val="Arial CE"/>
      <family val="2"/>
      <charset val="238"/>
    </font>
    <font>
      <sz val="8"/>
      <color indexed="15"/>
      <name val="Arial CE"/>
      <family val="2"/>
      <charset val="238"/>
    </font>
    <font>
      <b/>
      <sz val="8"/>
      <color indexed="8"/>
      <name val="Arial"/>
      <family val="2"/>
      <charset val="238"/>
    </font>
    <font>
      <b/>
      <sz val="14"/>
      <name val="Arial"/>
      <family val="2"/>
    </font>
    <font>
      <sz val="8"/>
      <name val="Arial Narrow"/>
      <family val="2"/>
      <charset val="238"/>
    </font>
    <font>
      <sz val="14"/>
      <color rgb="FFFF0000"/>
      <name val="Arial"/>
      <family val="2"/>
      <charset val="238"/>
    </font>
    <font>
      <sz val="10"/>
      <color rgb="FF0070C0"/>
      <name val="Arial"/>
      <family val="2"/>
    </font>
    <font>
      <b/>
      <sz val="8"/>
      <color rgb="FFC00000"/>
      <name val="Arial"/>
      <family val="2"/>
      <charset val="238"/>
    </font>
    <font>
      <b/>
      <sz val="8"/>
      <color rgb="FF7030A0"/>
      <name val="Arial"/>
      <family val="2"/>
      <charset val="238"/>
    </font>
    <font>
      <sz val="8"/>
      <color theme="1"/>
      <name val="Arial"/>
      <family val="2"/>
    </font>
    <font>
      <sz val="8"/>
      <color theme="1"/>
      <name val="Arial"/>
      <family val="2"/>
      <charset val="238"/>
    </font>
    <font>
      <b/>
      <sz val="8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4"/>
        <bgColor indexed="31"/>
      </patternFill>
    </fill>
    <fill>
      <patternFill patternType="solid">
        <fgColor indexed="43"/>
        <bgColor indexed="26"/>
      </patternFill>
    </fill>
  </fills>
  <borders count="25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64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7">
    <xf numFmtId="0" fontId="0" fillId="0" borderId="0"/>
    <xf numFmtId="164" fontId="47" fillId="0" borderId="0" applyFont="0" applyFill="0" applyBorder="0" applyAlignment="0" applyProtection="0"/>
    <xf numFmtId="0" fontId="4" fillId="0" borderId="0">
      <alignment vertical="top" wrapText="1"/>
    </xf>
    <xf numFmtId="0" fontId="1" fillId="0" borderId="0"/>
    <xf numFmtId="0" fontId="3" fillId="0" borderId="0"/>
    <xf numFmtId="0" fontId="34" fillId="0" borderId="0"/>
    <xf numFmtId="0" fontId="3" fillId="0" borderId="0"/>
  </cellStyleXfs>
  <cellXfs count="390">
    <xf numFmtId="0" fontId="0" fillId="0" borderId="0" xfId="0"/>
    <xf numFmtId="49" fontId="8" fillId="0" borderId="1" xfId="0" applyNumberFormat="1" applyFont="1" applyBorder="1" applyAlignment="1">
      <alignment horizontal="left" vertical="top" wrapText="1"/>
    </xf>
    <xf numFmtId="49" fontId="7" fillId="0" borderId="1" xfId="0" applyNumberFormat="1" applyFont="1" applyBorder="1" applyAlignment="1">
      <alignment horizontal="center" vertical="top" wrapText="1"/>
    </xf>
    <xf numFmtId="0" fontId="10" fillId="0" borderId="0" xfId="0" applyFont="1" applyAlignment="1">
      <alignment vertical="top" wrapText="1"/>
    </xf>
    <xf numFmtId="4" fontId="11" fillId="0" borderId="0" xfId="0" applyNumberFormat="1" applyFont="1" applyAlignment="1">
      <alignment horizontal="right" vertical="top" wrapText="1"/>
    </xf>
    <xf numFmtId="49" fontId="10" fillId="0" borderId="0" xfId="0" applyNumberFormat="1" applyFont="1" applyAlignment="1">
      <alignment vertical="top" wrapText="1"/>
    </xf>
    <xf numFmtId="0" fontId="10" fillId="0" borderId="2" xfId="0" applyFont="1" applyBorder="1" applyAlignment="1">
      <alignment vertical="top" wrapText="1"/>
    </xf>
    <xf numFmtId="49" fontId="11" fillId="0" borderId="0" xfId="0" applyNumberFormat="1" applyFont="1" applyAlignment="1">
      <alignment horizontal="left" vertical="top" wrapText="1"/>
    </xf>
    <xf numFmtId="3" fontId="14" fillId="0" borderId="0" xfId="0" applyNumberFormat="1" applyFont="1" applyAlignment="1">
      <alignment horizontal="left" vertical="top" wrapText="1"/>
    </xf>
    <xf numFmtId="4" fontId="6" fillId="0" borderId="0" xfId="0" applyNumberFormat="1" applyFont="1" applyAlignment="1">
      <alignment horizontal="right" vertical="top" wrapText="1"/>
    </xf>
    <xf numFmtId="3" fontId="4" fillId="0" borderId="0" xfId="0" applyNumberFormat="1" applyFont="1" applyAlignment="1">
      <alignment vertical="top" wrapText="1"/>
    </xf>
    <xf numFmtId="3" fontId="11" fillId="0" borderId="3" xfId="0" applyNumberFormat="1" applyFont="1" applyBorder="1" applyAlignment="1">
      <alignment horizontal="left" vertical="top" wrapText="1"/>
    </xf>
    <xf numFmtId="49" fontId="17" fillId="0" borderId="0" xfId="0" applyNumberFormat="1" applyFont="1" applyAlignment="1">
      <alignment horizontal="left" vertical="top" wrapText="1" readingOrder="1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 applyProtection="1">
      <alignment vertical="top" wrapText="1"/>
      <protection locked="0"/>
    </xf>
    <xf numFmtId="0" fontId="11" fillId="0" borderId="3" xfId="0" applyFont="1" applyBorder="1" applyAlignment="1">
      <alignment horizontal="left" vertical="top" wrapText="1"/>
    </xf>
    <xf numFmtId="0" fontId="4" fillId="0" borderId="0" xfId="0" applyFont="1" applyAlignment="1">
      <alignment vertical="top" wrapText="1"/>
    </xf>
    <xf numFmtId="0" fontId="11" fillId="0" borderId="0" xfId="0" applyFont="1" applyAlignment="1">
      <alignment vertical="top" wrapText="1"/>
    </xf>
    <xf numFmtId="0" fontId="10" fillId="0" borderId="0" xfId="0" applyFont="1" applyAlignment="1" applyProtection="1">
      <alignment vertical="top" wrapText="1"/>
      <protection locked="0"/>
    </xf>
    <xf numFmtId="3" fontId="4" fillId="0" borderId="3" xfId="0" applyNumberFormat="1" applyFont="1" applyBorder="1" applyAlignment="1">
      <alignment horizontal="center" vertical="top" wrapText="1" readingOrder="1"/>
    </xf>
    <xf numFmtId="0" fontId="21" fillId="0" borderId="0" xfId="0" applyFont="1" applyAlignment="1" applyProtection="1">
      <alignment vertical="top" wrapText="1" readingOrder="1"/>
      <protection locked="0"/>
    </xf>
    <xf numFmtId="0" fontId="10" fillId="0" borderId="0" xfId="0" applyFont="1" applyAlignment="1" applyProtection="1">
      <alignment vertical="top" wrapText="1" readingOrder="1"/>
      <protection locked="0"/>
    </xf>
    <xf numFmtId="0" fontId="4" fillId="0" borderId="4" xfId="0" applyFont="1" applyBorder="1" applyAlignment="1">
      <alignment horizontal="center" vertical="top" textRotation="255" wrapText="1" readingOrder="1"/>
    </xf>
    <xf numFmtId="49" fontId="4" fillId="0" borderId="0" xfId="0" applyNumberFormat="1" applyFont="1" applyAlignment="1">
      <alignment horizontal="center" vertical="top" textRotation="255" wrapText="1" readingOrder="1"/>
    </xf>
    <xf numFmtId="49" fontId="4" fillId="0" borderId="0" xfId="0" applyNumberFormat="1" applyFont="1" applyAlignment="1">
      <alignment horizontal="left" vertical="top" wrapText="1" readingOrder="1"/>
    </xf>
    <xf numFmtId="3" fontId="4" fillId="0" borderId="0" xfId="0" applyNumberFormat="1" applyFont="1" applyAlignment="1">
      <alignment horizontal="center" vertical="top" wrapText="1" readingOrder="1"/>
    </xf>
    <xf numFmtId="49" fontId="11" fillId="0" borderId="4" xfId="0" applyNumberFormat="1" applyFont="1" applyBorder="1" applyAlignment="1">
      <alignment horizontal="center" vertical="top" readingOrder="1"/>
    </xf>
    <xf numFmtId="49" fontId="11" fillId="0" borderId="0" xfId="0" applyNumberFormat="1" applyFont="1" applyAlignment="1">
      <alignment horizontal="center" vertical="top" readingOrder="1"/>
    </xf>
    <xf numFmtId="0" fontId="21" fillId="0" borderId="0" xfId="0" applyFont="1" applyAlignment="1">
      <alignment vertical="top" readingOrder="1"/>
    </xf>
    <xf numFmtId="3" fontId="18" fillId="0" borderId="3" xfId="0" applyNumberFormat="1" applyFont="1" applyBorder="1" applyAlignment="1">
      <alignment vertical="top" readingOrder="1"/>
    </xf>
    <xf numFmtId="3" fontId="4" fillId="0" borderId="0" xfId="0" applyNumberFormat="1" applyFont="1" applyAlignment="1" applyProtection="1">
      <alignment horizontal="right" vertical="top" readingOrder="1"/>
      <protection locked="0"/>
    </xf>
    <xf numFmtId="0" fontId="21" fillId="0" borderId="0" xfId="0" applyFont="1" applyAlignment="1" applyProtection="1">
      <alignment vertical="top" readingOrder="1"/>
      <protection locked="0"/>
    </xf>
    <xf numFmtId="49" fontId="11" fillId="0" borderId="4" xfId="0" applyNumberFormat="1" applyFont="1" applyBorder="1" applyAlignment="1">
      <alignment horizontal="center" vertical="top" wrapText="1" readingOrder="1"/>
    </xf>
    <xf numFmtId="49" fontId="11" fillId="0" borderId="0" xfId="0" applyNumberFormat="1" applyFont="1" applyAlignment="1">
      <alignment horizontal="center" vertical="top" wrapText="1" readingOrder="1"/>
    </xf>
    <xf numFmtId="3" fontId="18" fillId="0" borderId="3" xfId="0" applyNumberFormat="1" applyFont="1" applyBorder="1" applyAlignment="1">
      <alignment vertical="top" wrapText="1" readingOrder="1"/>
    </xf>
    <xf numFmtId="3" fontId="4" fillId="0" borderId="0" xfId="0" applyNumberFormat="1" applyFont="1" applyAlignment="1" applyProtection="1">
      <alignment horizontal="right" vertical="top" wrapText="1" readingOrder="1"/>
      <protection locked="0"/>
    </xf>
    <xf numFmtId="49" fontId="9" fillId="0" borderId="4" xfId="0" applyNumberFormat="1" applyFont="1" applyBorder="1" applyAlignment="1">
      <alignment horizontal="center" vertical="top" wrapText="1" readingOrder="1"/>
    </xf>
    <xf numFmtId="49" fontId="9" fillId="0" borderId="0" xfId="0" applyNumberFormat="1" applyFont="1" applyAlignment="1">
      <alignment horizontal="center" vertical="top" wrapText="1" readingOrder="1"/>
    </xf>
    <xf numFmtId="49" fontId="24" fillId="0" borderId="0" xfId="0" applyNumberFormat="1" applyFont="1" applyAlignment="1">
      <alignment horizontal="left" vertical="top" wrapText="1" readingOrder="1"/>
    </xf>
    <xf numFmtId="0" fontId="25" fillId="0" borderId="0" xfId="0" applyFont="1" applyAlignment="1">
      <alignment vertical="top" wrapText="1" readingOrder="1"/>
    </xf>
    <xf numFmtId="3" fontId="24" fillId="0" borderId="3" xfId="0" applyNumberFormat="1" applyFont="1" applyBorder="1" applyAlignment="1">
      <alignment vertical="top" wrapText="1" readingOrder="1"/>
    </xf>
    <xf numFmtId="49" fontId="8" fillId="0" borderId="0" xfId="0" applyNumberFormat="1" applyFont="1" applyAlignment="1">
      <alignment horizontal="left" vertical="top" wrapText="1" readingOrder="1"/>
    </xf>
    <xf numFmtId="0" fontId="27" fillId="0" borderId="3" xfId="0" applyFont="1" applyBorder="1" applyAlignment="1">
      <alignment vertical="top" wrapText="1" readingOrder="1"/>
    </xf>
    <xf numFmtId="49" fontId="11" fillId="0" borderId="1" xfId="0" applyNumberFormat="1" applyFont="1" applyBorder="1" applyAlignment="1">
      <alignment horizontal="center" vertical="top" wrapText="1" readingOrder="1"/>
    </xf>
    <xf numFmtId="3" fontId="25" fillId="0" borderId="1" xfId="0" applyNumberFormat="1" applyFont="1" applyBorder="1" applyAlignment="1">
      <alignment vertical="top" wrapText="1" readingOrder="1"/>
    </xf>
    <xf numFmtId="3" fontId="25" fillId="0" borderId="5" xfId="0" applyNumberFormat="1" applyFont="1" applyBorder="1" applyAlignment="1">
      <alignment vertical="top" wrapText="1" readingOrder="1"/>
    </xf>
    <xf numFmtId="3" fontId="4" fillId="0" borderId="1" xfId="0" applyNumberFormat="1" applyFont="1" applyBorder="1" applyAlignment="1" applyProtection="1">
      <alignment horizontal="right" vertical="top" wrapText="1" readingOrder="1"/>
      <protection locked="0"/>
    </xf>
    <xf numFmtId="49" fontId="27" fillId="0" borderId="0" xfId="0" applyNumberFormat="1" applyFont="1" applyAlignment="1">
      <alignment horizontal="left" vertical="top" wrapText="1" readingOrder="1"/>
    </xf>
    <xf numFmtId="49" fontId="11" fillId="0" borderId="5" xfId="0" applyNumberFormat="1" applyFont="1" applyBorder="1" applyAlignment="1">
      <alignment vertical="top" wrapText="1"/>
    </xf>
    <xf numFmtId="49" fontId="10" fillId="0" borderId="6" xfId="0" quotePrefix="1" applyNumberFormat="1" applyFont="1" applyBorder="1" applyAlignment="1">
      <alignment horizontal="center" vertical="top" wrapText="1"/>
    </xf>
    <xf numFmtId="49" fontId="10" fillId="0" borderId="7" xfId="0" quotePrefix="1" applyNumberFormat="1" applyFont="1" applyBorder="1" applyAlignment="1">
      <alignment horizontal="center" vertical="top" wrapText="1"/>
    </xf>
    <xf numFmtId="49" fontId="11" fillId="0" borderId="3" xfId="0" applyNumberFormat="1" applyFont="1" applyBorder="1" applyAlignment="1">
      <alignment vertical="top" wrapText="1"/>
    </xf>
    <xf numFmtId="3" fontId="11" fillId="0" borderId="3" xfId="0" applyNumberFormat="1" applyFont="1" applyBorder="1" applyAlignment="1">
      <alignment vertical="top" wrapText="1" readingOrder="1"/>
    </xf>
    <xf numFmtId="2" fontId="10" fillId="0" borderId="0" xfId="0" applyNumberFormat="1" applyFont="1" applyAlignment="1">
      <alignment vertical="top" wrapText="1"/>
    </xf>
    <xf numFmtId="49" fontId="10" fillId="0" borderId="4" xfId="0" quotePrefix="1" applyNumberFormat="1" applyFont="1" applyBorder="1" applyAlignment="1">
      <alignment horizontal="center" vertical="top" wrapText="1"/>
    </xf>
    <xf numFmtId="49" fontId="10" fillId="0" borderId="0" xfId="0" quotePrefix="1" applyNumberFormat="1" applyFont="1" applyAlignment="1">
      <alignment horizontal="center" vertical="top" wrapText="1"/>
    </xf>
    <xf numFmtId="3" fontId="10" fillId="0" borderId="0" xfId="0" applyNumberFormat="1" applyFont="1" applyAlignment="1">
      <alignment horizontal="left" vertical="top" wrapText="1"/>
    </xf>
    <xf numFmtId="49" fontId="25" fillId="0" borderId="8" xfId="0" applyNumberFormat="1" applyFont="1" applyBorder="1" applyAlignment="1">
      <alignment horizontal="left" vertical="top" readingOrder="1"/>
    </xf>
    <xf numFmtId="0" fontId="25" fillId="0" borderId="1" xfId="0" applyFont="1" applyBorder="1" applyAlignment="1">
      <alignment horizontal="left" vertical="top" wrapText="1" readingOrder="1"/>
    </xf>
    <xf numFmtId="49" fontId="18" fillId="0" borderId="0" xfId="0" applyNumberFormat="1" applyFont="1" applyAlignment="1">
      <alignment horizontal="left" vertical="top" wrapText="1" readingOrder="1"/>
    </xf>
    <xf numFmtId="49" fontId="18" fillId="0" borderId="0" xfId="0" applyNumberFormat="1" applyFont="1" applyAlignment="1">
      <alignment vertical="top" wrapText="1" readingOrder="1"/>
    </xf>
    <xf numFmtId="49" fontId="27" fillId="0" borderId="0" xfId="0" applyNumberFormat="1" applyFont="1" applyAlignment="1">
      <alignment vertical="top" wrapText="1" readingOrder="1"/>
    </xf>
    <xf numFmtId="49" fontId="22" fillId="0" borderId="0" xfId="0" applyNumberFormat="1" applyFont="1" applyAlignment="1">
      <alignment vertical="top" wrapText="1" readingOrder="1"/>
    </xf>
    <xf numFmtId="49" fontId="30" fillId="0" borderId="0" xfId="0" applyNumberFormat="1" applyFont="1" applyAlignment="1">
      <alignment vertical="top" wrapText="1" readingOrder="1"/>
    </xf>
    <xf numFmtId="49" fontId="16" fillId="0" borderId="0" xfId="0" applyNumberFormat="1" applyFont="1" applyAlignment="1">
      <alignment vertical="top" wrapText="1" readingOrder="1"/>
    </xf>
    <xf numFmtId="49" fontId="31" fillId="0" borderId="0" xfId="0" applyNumberFormat="1" applyFont="1" applyAlignment="1">
      <alignment vertical="top" wrapText="1" readingOrder="1"/>
    </xf>
    <xf numFmtId="3" fontId="17" fillId="0" borderId="3" xfId="0" applyNumberFormat="1" applyFont="1" applyBorder="1" applyAlignment="1">
      <alignment vertical="top" wrapText="1" readingOrder="1"/>
    </xf>
    <xf numFmtId="49" fontId="23" fillId="0" borderId="0" xfId="0" applyNumberFormat="1" applyFont="1" applyAlignment="1">
      <alignment horizontal="left" vertical="top" wrapText="1" readingOrder="1"/>
    </xf>
    <xf numFmtId="2" fontId="20" fillId="0" borderId="0" xfId="0" applyNumberFormat="1" applyFont="1" applyAlignment="1">
      <alignment vertical="top" wrapText="1" readingOrder="1"/>
    </xf>
    <xf numFmtId="3" fontId="23" fillId="0" borderId="3" xfId="0" applyNumberFormat="1" applyFont="1" applyBorder="1" applyAlignment="1">
      <alignment vertical="top" wrapText="1" readingOrder="1"/>
    </xf>
    <xf numFmtId="3" fontId="22" fillId="0" borderId="0" xfId="0" applyNumberFormat="1" applyFont="1" applyAlignment="1" applyProtection="1">
      <alignment horizontal="right" vertical="top" wrapText="1" readingOrder="1"/>
      <protection locked="0"/>
    </xf>
    <xf numFmtId="0" fontId="29" fillId="0" borderId="0" xfId="0" applyFont="1" applyAlignment="1" applyProtection="1">
      <alignment vertical="top" wrapText="1" readingOrder="1"/>
      <protection locked="0"/>
    </xf>
    <xf numFmtId="2" fontId="19" fillId="0" borderId="0" xfId="0" applyNumberFormat="1" applyFont="1" applyAlignment="1">
      <alignment vertical="top" wrapText="1" readingOrder="1"/>
    </xf>
    <xf numFmtId="49" fontId="11" fillId="0" borderId="0" xfId="0" applyNumberFormat="1" applyFont="1" applyAlignment="1">
      <alignment horizontal="left" vertical="top" wrapText="1" readingOrder="1"/>
    </xf>
    <xf numFmtId="0" fontId="4" fillId="0" borderId="0" xfId="0" applyFont="1" applyAlignment="1" applyProtection="1">
      <alignment vertical="top" wrapText="1" readingOrder="1"/>
      <protection locked="0"/>
    </xf>
    <xf numFmtId="49" fontId="9" fillId="0" borderId="0" xfId="0" applyNumberFormat="1" applyFont="1" applyAlignment="1">
      <alignment vertical="top" wrapText="1" readingOrder="1"/>
    </xf>
    <xf numFmtId="49" fontId="4" fillId="0" borderId="0" xfId="0" applyNumberFormat="1" applyFont="1" applyAlignment="1">
      <alignment vertical="top" wrapText="1" readingOrder="1"/>
    </xf>
    <xf numFmtId="49" fontId="9" fillId="0" borderId="0" xfId="0" applyNumberFormat="1" applyFont="1" applyAlignment="1">
      <alignment horizontal="left" vertical="top" wrapText="1" readingOrder="1"/>
    </xf>
    <xf numFmtId="3" fontId="9" fillId="0" borderId="3" xfId="0" applyNumberFormat="1" applyFont="1" applyBorder="1" applyAlignment="1">
      <alignment vertical="top" wrapText="1" readingOrder="1"/>
    </xf>
    <xf numFmtId="0" fontId="22" fillId="0" borderId="0" xfId="0" applyFont="1" applyAlignment="1" applyProtection="1">
      <alignment vertical="top" wrapText="1" readingOrder="1"/>
      <protection locked="0"/>
    </xf>
    <xf numFmtId="0" fontId="4" fillId="0" borderId="0" xfId="0" applyFont="1" applyAlignment="1">
      <alignment vertical="top" wrapText="1" readingOrder="1"/>
    </xf>
    <xf numFmtId="49" fontId="17" fillId="2" borderId="9" xfId="0" quotePrefix="1" applyNumberFormat="1" applyFont="1" applyFill="1" applyBorder="1" applyAlignment="1">
      <alignment horizontal="center" vertical="top" wrapText="1"/>
    </xf>
    <xf numFmtId="49" fontId="8" fillId="2" borderId="10" xfId="0" applyNumberFormat="1" applyFont="1" applyFill="1" applyBorder="1" applyAlignment="1">
      <alignment horizontal="center" vertical="top" wrapText="1"/>
    </xf>
    <xf numFmtId="49" fontId="8" fillId="2" borderId="10" xfId="0" applyNumberFormat="1" applyFont="1" applyFill="1" applyBorder="1" applyAlignment="1">
      <alignment horizontal="left" vertical="top" wrapText="1"/>
    </xf>
    <xf numFmtId="49" fontId="11" fillId="2" borderId="11" xfId="0" applyNumberFormat="1" applyFont="1" applyFill="1" applyBorder="1" applyAlignment="1">
      <alignment vertical="top" wrapText="1"/>
    </xf>
    <xf numFmtId="0" fontId="32" fillId="0" borderId="0" xfId="0" applyFont="1" applyAlignment="1" applyProtection="1">
      <alignment vertical="top" wrapText="1"/>
      <protection locked="0"/>
    </xf>
    <xf numFmtId="49" fontId="11" fillId="2" borderId="4" xfId="0" quotePrefix="1" applyNumberFormat="1" applyFont="1" applyFill="1" applyBorder="1" applyAlignment="1">
      <alignment horizontal="center" vertical="top" wrapText="1"/>
    </xf>
    <xf numFmtId="49" fontId="11" fillId="2" borderId="0" xfId="0" quotePrefix="1" applyNumberFormat="1" applyFont="1" applyFill="1" applyAlignment="1">
      <alignment horizontal="center" vertical="top" wrapText="1"/>
    </xf>
    <xf numFmtId="49" fontId="11" fillId="2" borderId="0" xfId="0" applyNumberFormat="1" applyFont="1" applyFill="1" applyAlignment="1">
      <alignment horizontal="left" vertical="top" wrapText="1"/>
    </xf>
    <xf numFmtId="49" fontId="11" fillId="2" borderId="3" xfId="0" applyNumberFormat="1" applyFont="1" applyFill="1" applyBorder="1" applyAlignment="1">
      <alignment vertical="top" wrapText="1"/>
    </xf>
    <xf numFmtId="49" fontId="11" fillId="0" borderId="4" xfId="0" quotePrefix="1" applyNumberFormat="1" applyFont="1" applyBorder="1" applyAlignment="1">
      <alignment horizontal="center" vertical="top" wrapText="1"/>
    </xf>
    <xf numFmtId="49" fontId="11" fillId="3" borderId="8" xfId="0" quotePrefix="1" applyNumberFormat="1" applyFont="1" applyFill="1" applyBorder="1" applyAlignment="1">
      <alignment horizontal="center" vertical="top" wrapText="1"/>
    </xf>
    <xf numFmtId="49" fontId="11" fillId="3" borderId="1" xfId="0" quotePrefix="1" applyNumberFormat="1" applyFont="1" applyFill="1" applyBorder="1" applyAlignment="1">
      <alignment horizontal="center" vertical="top" wrapText="1"/>
    </xf>
    <xf numFmtId="49" fontId="11" fillId="3" borderId="1" xfId="0" applyNumberFormat="1" applyFont="1" applyFill="1" applyBorder="1" applyAlignment="1">
      <alignment horizontal="left" vertical="top" wrapText="1"/>
    </xf>
    <xf numFmtId="49" fontId="11" fillId="3" borderId="5" xfId="0" applyNumberFormat="1" applyFont="1" applyFill="1" applyBorder="1" applyAlignment="1">
      <alignment vertical="top" wrapText="1"/>
    </xf>
    <xf numFmtId="49" fontId="11" fillId="3" borderId="1" xfId="0" applyNumberFormat="1" applyFont="1" applyFill="1" applyBorder="1" applyAlignment="1">
      <alignment horizontal="left" vertical="top" wrapText="1" readingOrder="1"/>
    </xf>
    <xf numFmtId="3" fontId="4" fillId="0" borderId="0" xfId="0" applyNumberFormat="1" applyFont="1" applyAlignment="1">
      <alignment horizontal="left" vertical="top" wrapText="1" readingOrder="1"/>
    </xf>
    <xf numFmtId="0" fontId="33" fillId="0" borderId="0" xfId="0" applyFont="1" applyAlignment="1" applyProtection="1">
      <alignment vertical="top" wrapText="1"/>
      <protection locked="0"/>
    </xf>
    <xf numFmtId="3" fontId="12" fillId="0" borderId="3" xfId="0" applyNumberFormat="1" applyFont="1" applyBorder="1" applyAlignment="1">
      <alignment horizontal="left" vertical="top" wrapText="1"/>
    </xf>
    <xf numFmtId="49" fontId="8" fillId="0" borderId="3" xfId="0" applyNumberFormat="1" applyFont="1" applyBorder="1" applyAlignment="1">
      <alignment horizontal="left" vertical="top" wrapText="1" readingOrder="1"/>
    </xf>
    <xf numFmtId="49" fontId="8" fillId="0" borderId="4" xfId="0" applyNumberFormat="1" applyFont="1" applyBorder="1" applyAlignment="1">
      <alignment horizontal="left" vertical="top" wrapText="1" readingOrder="1"/>
    </xf>
    <xf numFmtId="49" fontId="8" fillId="0" borderId="8" xfId="0" applyNumberFormat="1" applyFont="1" applyBorder="1" applyAlignment="1">
      <alignment horizontal="left" vertical="top" wrapText="1"/>
    </xf>
    <xf numFmtId="0" fontId="10" fillId="0" borderId="0" xfId="0" applyFont="1" applyAlignment="1">
      <alignment vertical="top" wrapText="1" readingOrder="1"/>
    </xf>
    <xf numFmtId="2" fontId="4" fillId="0" borderId="0" xfId="0" applyNumberFormat="1" applyFont="1" applyAlignment="1">
      <alignment horizontal="left" vertical="top" wrapText="1" readingOrder="1"/>
    </xf>
    <xf numFmtId="49" fontId="11" fillId="0" borderId="0" xfId="0" quotePrefix="1" applyNumberFormat="1" applyFont="1" applyAlignment="1">
      <alignment horizontal="center" vertical="top" wrapText="1" readingOrder="1"/>
    </xf>
    <xf numFmtId="0" fontId="26" fillId="0" borderId="0" xfId="0" applyFont="1" applyAlignment="1" applyProtection="1">
      <alignment vertical="top" wrapText="1" readingOrder="1"/>
      <protection locked="0"/>
    </xf>
    <xf numFmtId="49" fontId="8" fillId="0" borderId="0" xfId="0" applyNumberFormat="1" applyFont="1" applyAlignment="1" applyProtection="1">
      <alignment horizontal="left" vertical="top" wrapText="1" readingOrder="1"/>
      <protection locked="0"/>
    </xf>
    <xf numFmtId="0" fontId="28" fillId="0" borderId="0" xfId="0" applyFont="1" applyAlignment="1" applyProtection="1">
      <alignment vertical="top" wrapText="1" readingOrder="1"/>
      <protection locked="0"/>
    </xf>
    <xf numFmtId="0" fontId="4" fillId="0" borderId="4" xfId="0" applyFont="1" applyBorder="1" applyAlignment="1" applyProtection="1">
      <alignment horizontal="center" vertical="top" wrapText="1" readingOrder="1"/>
      <protection locked="0"/>
    </xf>
    <xf numFmtId="49" fontId="4" fillId="0" borderId="0" xfId="0" applyNumberFormat="1" applyFont="1" applyAlignment="1" applyProtection="1">
      <alignment horizontal="center" vertical="top" wrapText="1" readingOrder="1"/>
      <protection locked="0"/>
    </xf>
    <xf numFmtId="49" fontId="10" fillId="0" borderId="0" xfId="0" applyNumberFormat="1" applyFont="1" applyAlignment="1" applyProtection="1">
      <alignment horizontal="left" vertical="top" wrapText="1" readingOrder="1"/>
      <protection locked="0"/>
    </xf>
    <xf numFmtId="0" fontId="10" fillId="0" borderId="3" xfId="0" applyFont="1" applyBorder="1" applyAlignment="1" applyProtection="1">
      <alignment vertical="top" wrapText="1" readingOrder="1"/>
      <protection locked="0"/>
    </xf>
    <xf numFmtId="3" fontId="4" fillId="2" borderId="10" xfId="0" applyNumberFormat="1" applyFont="1" applyFill="1" applyBorder="1" applyAlignment="1" applyProtection="1">
      <alignment horizontal="right" vertical="top" wrapText="1" readingOrder="1"/>
      <protection locked="0"/>
    </xf>
    <xf numFmtId="3" fontId="4" fillId="2" borderId="0" xfId="0" applyNumberFormat="1" applyFont="1" applyFill="1" applyAlignment="1" applyProtection="1">
      <alignment horizontal="right" vertical="top" wrapText="1" readingOrder="1"/>
      <protection locked="0"/>
    </xf>
    <xf numFmtId="3" fontId="4" fillId="3" borderId="1" xfId="0" applyNumberFormat="1" applyFont="1" applyFill="1" applyBorder="1" applyAlignment="1" applyProtection="1">
      <alignment horizontal="right" vertical="top" wrapText="1" readingOrder="1"/>
      <protection locked="0"/>
    </xf>
    <xf numFmtId="3" fontId="14" fillId="0" borderId="0" xfId="0" applyNumberFormat="1" applyFont="1" applyAlignment="1" applyProtection="1">
      <alignment horizontal="right" vertical="top" readingOrder="1"/>
      <protection locked="0"/>
    </xf>
    <xf numFmtId="3" fontId="33" fillId="3" borderId="1" xfId="0" applyNumberFormat="1" applyFont="1" applyFill="1" applyBorder="1" applyAlignment="1" applyProtection="1">
      <alignment horizontal="right" vertical="top" wrapText="1" readingOrder="1"/>
      <protection locked="0"/>
    </xf>
    <xf numFmtId="49" fontId="8" fillId="0" borderId="1" xfId="0" applyNumberFormat="1" applyFont="1" applyBorder="1" applyAlignment="1">
      <alignment horizontal="center" vertical="top" wrapText="1"/>
    </xf>
    <xf numFmtId="49" fontId="37" fillId="0" borderId="0" xfId="0" applyNumberFormat="1" applyFont="1" applyAlignment="1">
      <alignment vertical="top" wrapText="1" readingOrder="1"/>
    </xf>
    <xf numFmtId="0" fontId="5" fillId="0" borderId="0" xfId="0" applyFont="1" applyAlignment="1" applyProtection="1">
      <alignment vertical="top"/>
      <protection locked="0"/>
    </xf>
    <xf numFmtId="0" fontId="10" fillId="0" borderId="0" xfId="0" applyFont="1" applyAlignment="1" applyProtection="1">
      <alignment horizontal="left" vertical="top" wrapText="1"/>
      <protection locked="0"/>
    </xf>
    <xf numFmtId="3" fontId="14" fillId="0" borderId="0" xfId="0" applyNumberFormat="1" applyFont="1" applyAlignment="1">
      <alignment horizontal="right" vertical="top" wrapText="1"/>
    </xf>
    <xf numFmtId="3" fontId="14" fillId="0" borderId="0" xfId="0" applyNumberFormat="1" applyFont="1" applyAlignment="1">
      <alignment horizontal="right" vertical="top"/>
    </xf>
    <xf numFmtId="0" fontId="38" fillId="0" borderId="0" xfId="0" applyFont="1" applyAlignment="1" applyProtection="1">
      <alignment vertical="top" wrapText="1"/>
      <protection locked="0"/>
    </xf>
    <xf numFmtId="3" fontId="14" fillId="0" borderId="3" xfId="0" applyNumberFormat="1" applyFont="1" applyBorder="1" applyAlignment="1" applyProtection="1">
      <alignment horizontal="right" vertical="top" readingOrder="1"/>
      <protection locked="0"/>
    </xf>
    <xf numFmtId="0" fontId="17" fillId="0" borderId="3" xfId="0" applyFont="1" applyBorder="1" applyAlignment="1">
      <alignment horizontal="left" vertical="top" wrapText="1"/>
    </xf>
    <xf numFmtId="49" fontId="10" fillId="0" borderId="7" xfId="0" applyNumberFormat="1" applyFont="1" applyBorder="1" applyAlignment="1">
      <alignment horizontal="center" vertical="top" wrapText="1"/>
    </xf>
    <xf numFmtId="0" fontId="11" fillId="0" borderId="4" xfId="0" applyFont="1" applyBorder="1" applyAlignment="1">
      <alignment vertical="top" wrapText="1"/>
    </xf>
    <xf numFmtId="0" fontId="15" fillId="0" borderId="4" xfId="0" applyFont="1" applyBorder="1" applyAlignment="1">
      <alignment vertical="top" wrapText="1"/>
    </xf>
    <xf numFmtId="0" fontId="15" fillId="0" borderId="0" xfId="0" applyFont="1" applyAlignment="1">
      <alignment vertical="top" wrapText="1"/>
    </xf>
    <xf numFmtId="49" fontId="8" fillId="0" borderId="1" xfId="0" applyNumberFormat="1" applyFont="1" applyBorder="1" applyAlignment="1">
      <alignment horizontal="left" vertical="top" wrapText="1" readingOrder="1"/>
    </xf>
    <xf numFmtId="49" fontId="10" fillId="0" borderId="0" xfId="0" applyNumberFormat="1" applyFont="1" applyAlignment="1">
      <alignment horizontal="left" vertical="top" wrapText="1" readingOrder="1"/>
    </xf>
    <xf numFmtId="49" fontId="8" fillId="2" borderId="10" xfId="0" applyNumberFormat="1" applyFont="1" applyFill="1" applyBorder="1" applyAlignment="1">
      <alignment horizontal="left" vertical="top" wrapText="1" readingOrder="1"/>
    </xf>
    <xf numFmtId="49" fontId="11" fillId="2" borderId="0" xfId="0" applyNumberFormat="1" applyFont="1" applyFill="1" applyAlignment="1">
      <alignment horizontal="left" vertical="top" wrapText="1" readingOrder="1"/>
    </xf>
    <xf numFmtId="0" fontId="11" fillId="0" borderId="0" xfId="0" applyFont="1" applyAlignment="1">
      <alignment horizontal="left" vertical="top" wrapText="1" readingOrder="1"/>
    </xf>
    <xf numFmtId="165" fontId="15" fillId="0" borderId="0" xfId="0" applyNumberFormat="1" applyFont="1" applyAlignment="1">
      <alignment horizontal="left" vertical="top" wrapText="1" readingOrder="1"/>
    </xf>
    <xf numFmtId="0" fontId="10" fillId="0" borderId="0" xfId="0" applyFont="1" applyAlignment="1" applyProtection="1">
      <alignment wrapText="1"/>
      <protection locked="0"/>
    </xf>
    <xf numFmtId="49" fontId="11" fillId="0" borderId="0" xfId="0" applyNumberFormat="1" applyFont="1" applyAlignment="1">
      <alignment vertical="top" wrapText="1" readingOrder="1"/>
    </xf>
    <xf numFmtId="3" fontId="2" fillId="0" borderId="0" xfId="0" applyNumberFormat="1" applyFont="1" applyAlignment="1">
      <alignment horizontal="right" vertical="top" wrapText="1"/>
    </xf>
    <xf numFmtId="3" fontId="2" fillId="0" borderId="0" xfId="0" applyNumberFormat="1" applyFont="1" applyAlignment="1" applyProtection="1">
      <alignment horizontal="right" vertical="top" wrapText="1" readingOrder="1"/>
      <protection locked="0"/>
    </xf>
    <xf numFmtId="2" fontId="6" fillId="0" borderId="0" xfId="0" applyNumberFormat="1" applyFont="1" applyAlignment="1">
      <alignment horizontal="right" vertical="top" wrapText="1"/>
    </xf>
    <xf numFmtId="2" fontId="6" fillId="0" borderId="0" xfId="0" applyNumberFormat="1" applyFont="1" applyAlignment="1">
      <alignment horizontal="right" vertical="top" wrapText="1" readingOrder="1"/>
    </xf>
    <xf numFmtId="49" fontId="11" fillId="0" borderId="4" xfId="0" quotePrefix="1" applyNumberFormat="1" applyFont="1" applyBorder="1" applyAlignment="1">
      <alignment horizontal="center" vertical="top" wrapText="1" readingOrder="1"/>
    </xf>
    <xf numFmtId="49" fontId="10" fillId="0" borderId="7" xfId="0" quotePrefix="1" applyNumberFormat="1" applyFont="1" applyBorder="1" applyAlignment="1">
      <alignment horizontal="center" vertical="top" wrapText="1" readingOrder="1"/>
    </xf>
    <xf numFmtId="49" fontId="10" fillId="0" borderId="12" xfId="0" applyNumberFormat="1" applyFont="1" applyBorder="1" applyAlignment="1">
      <alignment vertical="top" wrapText="1" readingOrder="1"/>
    </xf>
    <xf numFmtId="2" fontId="6" fillId="2" borderId="0" xfId="0" applyNumberFormat="1" applyFont="1" applyFill="1" applyAlignment="1">
      <alignment horizontal="right" vertical="top" wrapText="1"/>
    </xf>
    <xf numFmtId="3" fontId="2" fillId="2" borderId="0" xfId="0" applyNumberFormat="1" applyFont="1" applyFill="1" applyAlignment="1" applyProtection="1">
      <alignment horizontal="right" vertical="top" wrapText="1" readingOrder="1"/>
      <protection locked="0"/>
    </xf>
    <xf numFmtId="3" fontId="2" fillId="0" borderId="0" xfId="0" applyNumberFormat="1" applyFont="1" applyAlignment="1" applyProtection="1">
      <alignment horizontal="right" vertical="top" readingOrder="1"/>
      <protection locked="0"/>
    </xf>
    <xf numFmtId="3" fontId="2" fillId="0" borderId="3" xfId="0" applyNumberFormat="1" applyFont="1" applyBorder="1" applyAlignment="1" applyProtection="1">
      <alignment horizontal="right" vertical="top" readingOrder="1"/>
      <protection locked="0"/>
    </xf>
    <xf numFmtId="0" fontId="32" fillId="0" borderId="0" xfId="0" applyFont="1" applyAlignment="1" applyProtection="1">
      <alignment horizontal="left" vertical="top" wrapText="1"/>
      <protection locked="0"/>
    </xf>
    <xf numFmtId="0" fontId="2" fillId="0" borderId="0" xfId="0" applyFont="1" applyAlignment="1">
      <alignment horizontal="left" vertical="top" wrapText="1"/>
    </xf>
    <xf numFmtId="49" fontId="11" fillId="0" borderId="0" xfId="0" quotePrefix="1" applyNumberFormat="1" applyFont="1" applyAlignment="1">
      <alignment vertical="top" wrapText="1" readingOrder="1"/>
    </xf>
    <xf numFmtId="0" fontId="2" fillId="0" borderId="0" xfId="3" applyFont="1" applyAlignment="1">
      <alignment horizontal="left" vertical="top" wrapText="1" readingOrder="1"/>
    </xf>
    <xf numFmtId="49" fontId="11" fillId="3" borderId="1" xfId="0" quotePrefix="1" applyNumberFormat="1" applyFont="1" applyFill="1" applyBorder="1" applyAlignment="1">
      <alignment horizontal="center" vertical="top" wrapText="1" readingOrder="1"/>
    </xf>
    <xf numFmtId="49" fontId="11" fillId="3" borderId="1" xfId="0" applyNumberFormat="1" applyFont="1" applyFill="1" applyBorder="1" applyAlignment="1">
      <alignment vertical="top" wrapText="1" readingOrder="1"/>
    </xf>
    <xf numFmtId="0" fontId="4" fillId="0" borderId="0" xfId="0" applyFont="1" applyAlignment="1" applyProtection="1">
      <alignment horizontal="left" vertical="top" wrapText="1"/>
      <protection locked="0"/>
    </xf>
    <xf numFmtId="3" fontId="2" fillId="3" borderId="1" xfId="0" applyNumberFormat="1" applyFont="1" applyFill="1" applyBorder="1" applyAlignment="1" applyProtection="1">
      <alignment horizontal="right" vertical="top" wrapText="1" readingOrder="1"/>
      <protection locked="0"/>
    </xf>
    <xf numFmtId="0" fontId="10" fillId="0" borderId="0" xfId="0" applyFont="1" applyAlignment="1" applyProtection="1">
      <alignment horizontal="left" wrapText="1"/>
      <protection locked="0"/>
    </xf>
    <xf numFmtId="3" fontId="2" fillId="0" borderId="0" xfId="0" applyNumberFormat="1" applyFont="1" applyAlignment="1">
      <alignment horizontal="right" vertical="top" wrapText="1" readingOrder="1"/>
    </xf>
    <xf numFmtId="3" fontId="2" fillId="0" borderId="1" xfId="0" applyNumberFormat="1" applyFont="1" applyBorder="1" applyAlignment="1">
      <alignment horizontal="right" vertical="top" wrapText="1" readingOrder="1"/>
    </xf>
    <xf numFmtId="3" fontId="2" fillId="0" borderId="1" xfId="0" applyNumberFormat="1" applyFont="1" applyBorder="1" applyAlignment="1">
      <alignment horizontal="right" vertical="top" wrapText="1"/>
    </xf>
    <xf numFmtId="3" fontId="2" fillId="2" borderId="10" xfId="0" applyNumberFormat="1" applyFont="1" applyFill="1" applyBorder="1" applyAlignment="1">
      <alignment horizontal="right" vertical="top" wrapText="1"/>
    </xf>
    <xf numFmtId="3" fontId="2" fillId="2" borderId="0" xfId="0" applyNumberFormat="1" applyFont="1" applyFill="1" applyAlignment="1">
      <alignment horizontal="right" vertical="top" wrapText="1"/>
    </xf>
    <xf numFmtId="3" fontId="2" fillId="3" borderId="1" xfId="0" applyNumberFormat="1" applyFont="1" applyFill="1" applyBorder="1" applyAlignment="1">
      <alignment horizontal="right" vertical="top" wrapText="1"/>
    </xf>
    <xf numFmtId="3" fontId="6" fillId="3" borderId="1" xfId="0" applyNumberFormat="1" applyFont="1" applyFill="1" applyBorder="1" applyAlignment="1">
      <alignment horizontal="right" vertical="top" wrapText="1"/>
    </xf>
    <xf numFmtId="3" fontId="2" fillId="0" borderId="3" xfId="0" applyNumberFormat="1" applyFont="1" applyBorder="1" applyAlignment="1" applyProtection="1">
      <alignment horizontal="right" vertical="top" wrapText="1" readingOrder="1"/>
      <protection locked="0"/>
    </xf>
    <xf numFmtId="3" fontId="2" fillId="0" borderId="1" xfId="0" applyNumberFormat="1" applyFont="1" applyBorder="1" applyAlignment="1" applyProtection="1">
      <alignment horizontal="right" vertical="top" wrapText="1" readingOrder="1"/>
      <protection locked="0"/>
    </xf>
    <xf numFmtId="3" fontId="2" fillId="0" borderId="5" xfId="0" applyNumberFormat="1" applyFont="1" applyBorder="1" applyAlignment="1" applyProtection="1">
      <alignment horizontal="right" vertical="top" wrapText="1" readingOrder="1"/>
      <protection locked="0"/>
    </xf>
    <xf numFmtId="3" fontId="2" fillId="2" borderId="10" xfId="0" applyNumberFormat="1" applyFont="1" applyFill="1" applyBorder="1" applyAlignment="1" applyProtection="1">
      <alignment horizontal="right" vertical="top" wrapText="1" readingOrder="1"/>
      <protection locked="0"/>
    </xf>
    <xf numFmtId="3" fontId="2" fillId="2" borderId="11" xfId="0" applyNumberFormat="1" applyFont="1" applyFill="1" applyBorder="1" applyAlignment="1" applyProtection="1">
      <alignment horizontal="right" vertical="top" wrapText="1" readingOrder="1"/>
      <protection locked="0"/>
    </xf>
    <xf numFmtId="3" fontId="2" fillId="2" borderId="3" xfId="0" applyNumberFormat="1" applyFont="1" applyFill="1" applyBorder="1" applyAlignment="1" applyProtection="1">
      <alignment horizontal="right" vertical="top" wrapText="1" readingOrder="1"/>
      <protection locked="0"/>
    </xf>
    <xf numFmtId="3" fontId="2" fillId="3" borderId="5" xfId="0" applyNumberFormat="1" applyFont="1" applyFill="1" applyBorder="1" applyAlignment="1" applyProtection="1">
      <alignment horizontal="right" vertical="top" wrapText="1" readingOrder="1"/>
      <protection locked="0"/>
    </xf>
    <xf numFmtId="3" fontId="14" fillId="0" borderId="3" xfId="0" applyNumberFormat="1" applyFont="1" applyBorder="1" applyAlignment="1">
      <alignment horizontal="right" vertical="top"/>
    </xf>
    <xf numFmtId="3" fontId="4" fillId="0" borderId="0" xfId="0" applyNumberFormat="1" applyFont="1" applyAlignment="1">
      <alignment horizontal="right" vertical="top" wrapText="1"/>
    </xf>
    <xf numFmtId="49" fontId="17" fillId="2" borderId="9" xfId="4" quotePrefix="1" applyNumberFormat="1" applyFont="1" applyFill="1" applyBorder="1" applyAlignment="1">
      <alignment horizontal="center" vertical="top" wrapText="1"/>
    </xf>
    <xf numFmtId="49" fontId="8" fillId="2" borderId="10" xfId="4" applyNumberFormat="1" applyFont="1" applyFill="1" applyBorder="1" applyAlignment="1">
      <alignment horizontal="center" vertical="top" wrapText="1"/>
    </xf>
    <xf numFmtId="49" fontId="8" fillId="2" borderId="10" xfId="4" applyNumberFormat="1" applyFont="1" applyFill="1" applyBorder="1" applyAlignment="1">
      <alignment vertical="top" wrapText="1" readingOrder="1"/>
    </xf>
    <xf numFmtId="49" fontId="8" fillId="2" borderId="10" xfId="4" applyNumberFormat="1" applyFont="1" applyFill="1" applyBorder="1" applyAlignment="1">
      <alignment horizontal="left" vertical="top" wrapText="1"/>
    </xf>
    <xf numFmtId="49" fontId="11" fillId="2" borderId="11" xfId="4" applyNumberFormat="1" applyFont="1" applyFill="1" applyBorder="1" applyAlignment="1">
      <alignment vertical="top" wrapText="1"/>
    </xf>
    <xf numFmtId="3" fontId="4" fillId="2" borderId="10" xfId="4" applyNumberFormat="1" applyFont="1" applyFill="1" applyBorder="1" applyAlignment="1" applyProtection="1">
      <alignment horizontal="right" vertical="top" wrapText="1" readingOrder="1"/>
      <protection locked="0"/>
    </xf>
    <xf numFmtId="3" fontId="4" fillId="2" borderId="10" xfId="4" applyNumberFormat="1" applyFont="1" applyFill="1" applyBorder="1" applyAlignment="1">
      <alignment horizontal="right" vertical="top" wrapText="1"/>
    </xf>
    <xf numFmtId="3" fontId="10" fillId="2" borderId="11" xfId="4" applyNumberFormat="1" applyFont="1" applyFill="1" applyBorder="1" applyAlignment="1" applyProtection="1">
      <alignment horizontal="right" vertical="top" wrapText="1" readingOrder="1"/>
      <protection locked="0"/>
    </xf>
    <xf numFmtId="0" fontId="4" fillId="0" borderId="13" xfId="0" applyFont="1" applyBorder="1" applyAlignment="1">
      <alignment horizontal="left" vertical="top" wrapText="1"/>
    </xf>
    <xf numFmtId="3" fontId="4" fillId="0" borderId="14" xfId="0" applyNumberFormat="1" applyFont="1" applyBorder="1" applyAlignment="1">
      <alignment horizontal="left" vertical="top" wrapText="1"/>
    </xf>
    <xf numFmtId="49" fontId="44" fillId="0" borderId="0" xfId="0" applyNumberFormat="1" applyFont="1" applyAlignment="1">
      <alignment vertical="top" wrapText="1" readingOrder="1"/>
    </xf>
    <xf numFmtId="0" fontId="4" fillId="0" borderId="0" xfId="0" applyFont="1" applyAlignment="1" applyProtection="1">
      <alignment vertical="top"/>
      <protection locked="0"/>
    </xf>
    <xf numFmtId="0" fontId="2" fillId="0" borderId="0" xfId="0" applyFont="1" applyAlignment="1">
      <alignment vertical="top" wrapText="1"/>
    </xf>
    <xf numFmtId="3" fontId="35" fillId="2" borderId="10" xfId="0" applyNumberFormat="1" applyFont="1" applyFill="1" applyBorder="1" applyAlignment="1">
      <alignment horizontal="right" vertical="top" wrapText="1"/>
    </xf>
    <xf numFmtId="3" fontId="10" fillId="2" borderId="11" xfId="0" applyNumberFormat="1" applyFont="1" applyFill="1" applyBorder="1" applyAlignment="1" applyProtection="1">
      <alignment horizontal="right" vertical="top" wrapText="1" readingOrder="1"/>
      <protection locked="0"/>
    </xf>
    <xf numFmtId="0" fontId="13" fillId="0" borderId="4" xfId="0" quotePrefix="1" applyFont="1" applyBorder="1" applyAlignment="1">
      <alignment vertical="top" wrapText="1"/>
    </xf>
    <xf numFmtId="0" fontId="13" fillId="0" borderId="0" xfId="0" quotePrefix="1" applyFont="1" applyAlignment="1">
      <alignment vertical="top" wrapText="1"/>
    </xf>
    <xf numFmtId="165" fontId="13" fillId="0" borderId="0" xfId="0" applyNumberFormat="1" applyFont="1" applyAlignment="1">
      <alignment horizontal="left" vertical="top" wrapText="1" readingOrder="1"/>
    </xf>
    <xf numFmtId="3" fontId="35" fillId="0" borderId="0" xfId="0" applyNumberFormat="1" applyFont="1" applyAlignment="1">
      <alignment horizontal="right" vertical="top" wrapText="1"/>
    </xf>
    <xf numFmtId="3" fontId="5" fillId="0" borderId="3" xfId="0" applyNumberFormat="1" applyFont="1" applyBorder="1" applyAlignment="1" applyProtection="1">
      <alignment horizontal="right" vertical="top" readingOrder="1"/>
      <protection locked="0"/>
    </xf>
    <xf numFmtId="49" fontId="6" fillId="0" borderId="4" xfId="0" applyNumberFormat="1" applyFont="1" applyBorder="1" applyAlignment="1">
      <alignment horizontal="left" vertical="top" wrapText="1" readingOrder="1"/>
    </xf>
    <xf numFmtId="49" fontId="6" fillId="0" borderId="0" xfId="0" applyNumberFormat="1" applyFont="1" applyAlignment="1">
      <alignment vertical="top" wrapText="1" readingOrder="1"/>
    </xf>
    <xf numFmtId="49" fontId="6" fillId="0" borderId="3" xfId="0" applyNumberFormat="1" applyFont="1" applyBorder="1" applyAlignment="1">
      <alignment horizontal="left" vertical="top" wrapText="1" readingOrder="1"/>
    </xf>
    <xf numFmtId="2" fontId="2" fillId="0" borderId="0" xfId="0" applyNumberFormat="1" applyFont="1" applyAlignment="1">
      <alignment horizontal="right" vertical="top" wrapText="1" readingOrder="1"/>
    </xf>
    <xf numFmtId="4" fontId="2" fillId="0" borderId="3" xfId="0" applyNumberFormat="1" applyFont="1" applyBorder="1" applyAlignment="1">
      <alignment horizontal="right" vertical="top" wrapText="1" readingOrder="1"/>
    </xf>
    <xf numFmtId="0" fontId="36" fillId="0" borderId="0" xfId="0" applyFont="1" applyAlignment="1" applyProtection="1">
      <alignment vertical="top" wrapText="1"/>
      <protection locked="0"/>
    </xf>
    <xf numFmtId="49" fontId="6" fillId="0" borderId="4" xfId="0" quotePrefix="1" applyNumberFormat="1" applyFont="1" applyBorder="1" applyAlignment="1">
      <alignment horizontal="left" vertical="top" wrapText="1" readingOrder="1"/>
    </xf>
    <xf numFmtId="49" fontId="6" fillId="0" borderId="0" xfId="0" quotePrefix="1" applyNumberFormat="1" applyFont="1" applyAlignment="1">
      <alignment vertical="top" wrapText="1" readingOrder="1"/>
    </xf>
    <xf numFmtId="0" fontId="6" fillId="0" borderId="3" xfId="0" applyFont="1" applyBorder="1" applyAlignment="1">
      <alignment horizontal="left" vertical="top" wrapText="1"/>
    </xf>
    <xf numFmtId="2" fontId="2" fillId="0" borderId="0" xfId="0" applyNumberFormat="1" applyFont="1" applyAlignment="1">
      <alignment horizontal="right" vertical="top" wrapText="1"/>
    </xf>
    <xf numFmtId="49" fontId="2" fillId="0" borderId="0" xfId="0" applyNumberFormat="1" applyFont="1" applyAlignment="1">
      <alignment vertical="top" wrapText="1" readingOrder="1"/>
    </xf>
    <xf numFmtId="3" fontId="6" fillId="0" borderId="0" xfId="0" applyNumberFormat="1" applyFont="1" applyAlignment="1">
      <alignment horizontal="right" vertical="top" wrapText="1"/>
    </xf>
    <xf numFmtId="49" fontId="6" fillId="2" borderId="4" xfId="0" quotePrefix="1" applyNumberFormat="1" applyFont="1" applyFill="1" applyBorder="1" applyAlignment="1">
      <alignment horizontal="left" vertical="top" wrapText="1" readingOrder="1"/>
    </xf>
    <xf numFmtId="49" fontId="6" fillId="2" borderId="0" xfId="0" quotePrefix="1" applyNumberFormat="1" applyFont="1" applyFill="1" applyAlignment="1">
      <alignment vertical="top" wrapText="1" readingOrder="1"/>
    </xf>
    <xf numFmtId="49" fontId="6" fillId="2" borderId="0" xfId="0" applyNumberFormat="1" applyFont="1" applyFill="1" applyAlignment="1">
      <alignment vertical="top" wrapText="1" readingOrder="1"/>
    </xf>
    <xf numFmtId="0" fontId="6" fillId="2" borderId="0" xfId="0" applyFont="1" applyFill="1" applyAlignment="1">
      <alignment horizontal="left" vertical="top" wrapText="1"/>
    </xf>
    <xf numFmtId="49" fontId="6" fillId="2" borderId="3" xfId="0" applyNumberFormat="1" applyFont="1" applyFill="1" applyBorder="1" applyAlignment="1">
      <alignment horizontal="left" vertical="top" wrapText="1"/>
    </xf>
    <xf numFmtId="2" fontId="2" fillId="2" borderId="0" xfId="0" applyNumberFormat="1" applyFont="1" applyFill="1" applyAlignment="1">
      <alignment horizontal="right" vertical="top" wrapText="1"/>
    </xf>
    <xf numFmtId="2" fontId="2" fillId="2" borderId="0" xfId="0" applyNumberFormat="1" applyFont="1" applyFill="1" applyAlignment="1" applyProtection="1">
      <alignment horizontal="right" vertical="top" wrapText="1" readingOrder="1"/>
      <protection locked="0"/>
    </xf>
    <xf numFmtId="4" fontId="2" fillId="2" borderId="3" xfId="0" applyNumberFormat="1" applyFont="1" applyFill="1" applyBorder="1" applyAlignment="1" applyProtection="1">
      <alignment horizontal="right" vertical="top" wrapText="1" readingOrder="1"/>
      <protection locked="0"/>
    </xf>
    <xf numFmtId="49" fontId="41" fillId="0" borderId="4" xfId="0" applyNumberFormat="1" applyFont="1" applyBorder="1" applyAlignment="1" applyProtection="1">
      <alignment horizontal="left" vertical="top" wrapText="1" readingOrder="1"/>
      <protection locked="0"/>
    </xf>
    <xf numFmtId="49" fontId="41" fillId="0" borderId="0" xfId="0" applyNumberFormat="1" applyFont="1" applyAlignment="1" applyProtection="1">
      <alignment vertical="top" wrapText="1" readingOrder="1"/>
      <protection locked="0"/>
    </xf>
    <xf numFmtId="49" fontId="41" fillId="0" borderId="0" xfId="0" applyNumberFormat="1" applyFont="1" applyAlignment="1">
      <alignment vertical="top" wrapText="1" readingOrder="1"/>
    </xf>
    <xf numFmtId="0" fontId="40" fillId="0" borderId="3" xfId="0" applyFont="1" applyBorder="1" applyAlignment="1">
      <alignment horizontal="left" vertical="top" wrapText="1"/>
    </xf>
    <xf numFmtId="2" fontId="2" fillId="0" borderId="0" xfId="0" applyNumberFormat="1" applyFont="1" applyAlignment="1">
      <alignment horizontal="right" vertical="top"/>
    </xf>
    <xf numFmtId="4" fontId="2" fillId="0" borderId="3" xfId="0" applyNumberFormat="1" applyFont="1" applyBorder="1" applyAlignment="1">
      <alignment horizontal="right" vertical="top"/>
    </xf>
    <xf numFmtId="0" fontId="14" fillId="0" borderId="0" xfId="0" applyFont="1"/>
    <xf numFmtId="49" fontId="11" fillId="0" borderId="4" xfId="4" quotePrefix="1" applyNumberFormat="1" applyFont="1" applyBorder="1" applyAlignment="1">
      <alignment horizontal="center" vertical="top" wrapText="1"/>
    </xf>
    <xf numFmtId="49" fontId="11" fillId="0" borderId="0" xfId="4" applyNumberFormat="1" applyFont="1" applyAlignment="1">
      <alignment horizontal="center" vertical="top" wrapText="1"/>
    </xf>
    <xf numFmtId="3" fontId="4" fillId="0" borderId="0" xfId="4" applyNumberFormat="1" applyFont="1" applyAlignment="1" applyProtection="1">
      <alignment horizontal="right" vertical="top" wrapText="1" readingOrder="1"/>
      <protection locked="0"/>
    </xf>
    <xf numFmtId="49" fontId="11" fillId="3" borderId="8" xfId="4" quotePrefix="1" applyNumberFormat="1" applyFont="1" applyFill="1" applyBorder="1" applyAlignment="1">
      <alignment horizontal="center" vertical="top" wrapText="1"/>
    </xf>
    <xf numFmtId="49" fontId="11" fillId="3" borderId="1" xfId="4" quotePrefix="1" applyNumberFormat="1" applyFont="1" applyFill="1" applyBorder="1" applyAlignment="1">
      <alignment horizontal="center" vertical="top" wrapText="1"/>
    </xf>
    <xf numFmtId="49" fontId="11" fillId="3" borderId="1" xfId="4" applyNumberFormat="1" applyFont="1" applyFill="1" applyBorder="1" applyAlignment="1">
      <alignment vertical="top" wrapText="1" readingOrder="1"/>
    </xf>
    <xf numFmtId="49" fontId="11" fillId="3" borderId="1" xfId="4" applyNumberFormat="1" applyFont="1" applyFill="1" applyBorder="1" applyAlignment="1">
      <alignment horizontal="left" vertical="top" wrapText="1"/>
    </xf>
    <xf numFmtId="49" fontId="11" fillId="3" borderId="5" xfId="4" applyNumberFormat="1" applyFont="1" applyFill="1" applyBorder="1" applyAlignment="1">
      <alignment vertical="top" wrapText="1"/>
    </xf>
    <xf numFmtId="4" fontId="2" fillId="0" borderId="0" xfId="0" applyNumberFormat="1" applyFont="1" applyAlignment="1">
      <alignment horizontal="center" vertical="top" wrapText="1" readingOrder="1"/>
    </xf>
    <xf numFmtId="2" fontId="43" fillId="0" borderId="0" xfId="0" applyNumberFormat="1" applyFont="1" applyAlignment="1">
      <alignment vertical="top" readingOrder="1"/>
    </xf>
    <xf numFmtId="2" fontId="43" fillId="0" borderId="0" xfId="0" applyNumberFormat="1" applyFont="1" applyAlignment="1">
      <alignment vertical="top" wrapText="1" readingOrder="1"/>
    </xf>
    <xf numFmtId="2" fontId="45" fillId="0" borderId="0" xfId="0" applyNumberFormat="1" applyFont="1" applyAlignment="1">
      <alignment vertical="top" wrapText="1" readingOrder="1"/>
    </xf>
    <xf numFmtId="49" fontId="46" fillId="0" borderId="0" xfId="0" applyNumberFormat="1" applyFont="1" applyAlignment="1">
      <alignment horizontal="left" vertical="top" wrapText="1" readingOrder="1"/>
    </xf>
    <xf numFmtId="2" fontId="45" fillId="0" borderId="1" xfId="0" applyNumberFormat="1" applyFont="1" applyBorder="1" applyAlignment="1">
      <alignment vertical="top" wrapText="1" readingOrder="1"/>
    </xf>
    <xf numFmtId="2" fontId="39" fillId="0" borderId="0" xfId="0" applyNumberFormat="1" applyFont="1" applyAlignment="1">
      <alignment vertical="top" wrapText="1" readingOrder="1"/>
    </xf>
    <xf numFmtId="4" fontId="6" fillId="0" borderId="1" xfId="0" applyNumberFormat="1" applyFont="1" applyBorder="1" applyAlignment="1">
      <alignment horizontal="right" vertical="top" wrapText="1"/>
    </xf>
    <xf numFmtId="2" fontId="6" fillId="0" borderId="0" xfId="0" applyNumberFormat="1" applyFont="1" applyAlignment="1">
      <alignment vertical="top" wrapText="1" readingOrder="1"/>
    </xf>
    <xf numFmtId="2" fontId="39" fillId="0" borderId="0" xfId="0" applyNumberFormat="1" applyFont="1" applyAlignment="1">
      <alignment horizontal="right" vertical="top" wrapText="1"/>
    </xf>
    <xf numFmtId="2" fontId="6" fillId="2" borderId="10" xfId="4" applyNumberFormat="1" applyFont="1" applyFill="1" applyBorder="1" applyAlignment="1">
      <alignment horizontal="right" vertical="top" wrapText="1"/>
    </xf>
    <xf numFmtId="0" fontId="36" fillId="0" borderId="0" xfId="0" applyFont="1" applyAlignment="1" applyProtection="1">
      <alignment vertical="top" wrapText="1" readingOrder="1"/>
      <protection locked="0"/>
    </xf>
    <xf numFmtId="2" fontId="6" fillId="2" borderId="10" xfId="0" applyNumberFormat="1" applyFont="1" applyFill="1" applyBorder="1" applyAlignment="1">
      <alignment horizontal="right" vertical="top" wrapText="1"/>
    </xf>
    <xf numFmtId="166" fontId="2" fillId="0" borderId="13" xfId="0" applyNumberFormat="1" applyFont="1" applyBorder="1" applyAlignment="1">
      <alignment horizontal="right" vertical="top" wrapText="1"/>
    </xf>
    <xf numFmtId="2" fontId="13" fillId="0" borderId="0" xfId="0" applyNumberFormat="1" applyFont="1" applyAlignment="1">
      <alignment horizontal="right" vertical="top" wrapText="1"/>
    </xf>
    <xf numFmtId="0" fontId="53" fillId="0" borderId="0" xfId="0" applyFont="1" applyAlignment="1" applyProtection="1">
      <alignment vertical="top" readingOrder="1"/>
      <protection locked="0"/>
    </xf>
    <xf numFmtId="49" fontId="11" fillId="2" borderId="0" xfId="0" quotePrefix="1" applyNumberFormat="1" applyFont="1" applyFill="1" applyAlignment="1">
      <alignment horizontal="center" vertical="top" wrapText="1" readingOrder="1"/>
    </xf>
    <xf numFmtId="49" fontId="11" fillId="2" borderId="0" xfId="0" applyNumberFormat="1" applyFont="1" applyFill="1" applyAlignment="1">
      <alignment vertical="top" wrapText="1" readingOrder="1"/>
    </xf>
    <xf numFmtId="4" fontId="6" fillId="2" borderId="0" xfId="0" applyNumberFormat="1" applyFont="1" applyFill="1" applyAlignment="1">
      <alignment horizontal="right" vertical="top" wrapText="1"/>
    </xf>
    <xf numFmtId="49" fontId="14" fillId="0" borderId="4" xfId="0" applyNumberFormat="1" applyFont="1" applyBorder="1" applyAlignment="1">
      <alignment horizontal="center" vertical="top" wrapText="1"/>
    </xf>
    <xf numFmtId="49" fontId="14" fillId="0" borderId="0" xfId="0" applyNumberFormat="1" applyFont="1" applyAlignment="1">
      <alignment horizontal="center" vertical="top" wrapText="1" readingOrder="1"/>
    </xf>
    <xf numFmtId="49" fontId="17" fillId="0" borderId="4" xfId="0" applyNumberFormat="1" applyFont="1" applyBorder="1" applyAlignment="1">
      <alignment horizontal="center" vertical="top" wrapText="1" readingOrder="1"/>
    </xf>
    <xf numFmtId="49" fontId="17" fillId="0" borderId="0" xfId="0" applyNumberFormat="1" applyFont="1" applyAlignment="1">
      <alignment horizontal="center" vertical="top" wrapText="1" readingOrder="1"/>
    </xf>
    <xf numFmtId="49" fontId="17" fillId="0" borderId="0" xfId="0" applyNumberFormat="1" applyFont="1" applyAlignment="1">
      <alignment vertical="top" wrapText="1" readingOrder="1"/>
    </xf>
    <xf numFmtId="4" fontId="39" fillId="0" borderId="0" xfId="0" applyNumberFormat="1" applyFont="1" applyAlignment="1">
      <alignment horizontal="right" vertical="top" wrapText="1" readingOrder="1"/>
    </xf>
    <xf numFmtId="2" fontId="11" fillId="3" borderId="1" xfId="4" applyNumberFormat="1" applyFont="1" applyFill="1" applyBorder="1" applyAlignment="1">
      <alignment horizontal="right" vertical="top" wrapText="1"/>
    </xf>
    <xf numFmtId="3" fontId="2" fillId="3" borderId="1" xfId="4" applyNumberFormat="1" applyFont="1" applyFill="1" applyBorder="1" applyAlignment="1" applyProtection="1">
      <alignment horizontal="right" vertical="top" wrapText="1" readingOrder="1"/>
      <protection locked="0"/>
    </xf>
    <xf numFmtId="3" fontId="2" fillId="3" borderId="1" xfId="4" applyNumberFormat="1" applyFont="1" applyFill="1" applyBorder="1" applyAlignment="1">
      <alignment horizontal="right" vertical="top" wrapText="1"/>
    </xf>
    <xf numFmtId="3" fontId="6" fillId="3" borderId="5" xfId="4" applyNumberFormat="1" applyFont="1" applyFill="1" applyBorder="1" applyAlignment="1" applyProtection="1">
      <alignment horizontal="right" vertical="top" wrapText="1" readingOrder="1"/>
      <protection locked="0"/>
    </xf>
    <xf numFmtId="49" fontId="13" fillId="0" borderId="0" xfId="0" quotePrefix="1" applyNumberFormat="1" applyFont="1" applyAlignment="1">
      <alignment horizontal="left" vertical="top" wrapText="1"/>
    </xf>
    <xf numFmtId="0" fontId="5" fillId="0" borderId="0" xfId="0" applyFont="1"/>
    <xf numFmtId="0" fontId="14" fillId="0" borderId="4" xfId="0" quotePrefix="1" applyFont="1" applyBorder="1" applyAlignment="1">
      <alignment horizontal="center" vertical="top" wrapText="1"/>
    </xf>
    <xf numFmtId="0" fontId="14" fillId="0" borderId="0" xfId="0" quotePrefix="1" applyFont="1" applyAlignment="1">
      <alignment horizontal="center" vertical="top" wrapText="1"/>
    </xf>
    <xf numFmtId="2" fontId="12" fillId="0" borderId="0" xfId="0" applyNumberFormat="1" applyFont="1" applyAlignment="1">
      <alignment horizontal="right" wrapText="1"/>
    </xf>
    <xf numFmtId="3" fontId="48" fillId="0" borderId="3" xfId="0" applyNumberFormat="1" applyFont="1" applyBorder="1" applyAlignment="1">
      <alignment vertical="top" wrapText="1"/>
    </xf>
    <xf numFmtId="3" fontId="14" fillId="0" borderId="0" xfId="0" applyNumberFormat="1" applyFont="1" applyAlignment="1" applyProtection="1">
      <alignment horizontal="right" vertical="top"/>
      <protection locked="0"/>
    </xf>
    <xf numFmtId="3" fontId="49" fillId="0" borderId="0" xfId="0" applyNumberFormat="1" applyFont="1" applyAlignment="1">
      <alignment horizontal="right" vertical="top" wrapText="1"/>
    </xf>
    <xf numFmtId="3" fontId="49" fillId="0" borderId="3" xfId="0" applyNumberFormat="1" applyFont="1" applyBorder="1" applyAlignment="1">
      <alignment horizontal="right" vertical="top" wrapText="1"/>
    </xf>
    <xf numFmtId="49" fontId="6" fillId="0" borderId="0" xfId="0" applyNumberFormat="1" applyFont="1" applyAlignment="1">
      <alignment horizontal="center" vertical="top" wrapText="1"/>
    </xf>
    <xf numFmtId="0" fontId="6" fillId="0" borderId="0" xfId="0" applyFont="1" applyAlignment="1">
      <alignment horizontal="left" vertical="top" wrapText="1"/>
    </xf>
    <xf numFmtId="49" fontId="6" fillId="0" borderId="15" xfId="0" applyNumberFormat="1" applyFont="1" applyBorder="1" applyAlignment="1">
      <alignment horizontal="center" vertical="top" wrapText="1"/>
    </xf>
    <xf numFmtId="49" fontId="6" fillId="4" borderId="15" xfId="0" applyNumberFormat="1" applyFont="1" applyFill="1" applyBorder="1" applyAlignment="1">
      <alignment horizontal="center" vertical="top" wrapText="1"/>
    </xf>
    <xf numFmtId="49" fontId="6" fillId="4" borderId="0" xfId="0" applyNumberFormat="1" applyFont="1" applyFill="1" applyAlignment="1">
      <alignment horizontal="center" vertical="top" wrapText="1"/>
    </xf>
    <xf numFmtId="49" fontId="6" fillId="4" borderId="0" xfId="0" applyNumberFormat="1" applyFont="1" applyFill="1" applyAlignment="1">
      <alignment vertical="top" wrapText="1" readingOrder="1"/>
    </xf>
    <xf numFmtId="49" fontId="6" fillId="4" borderId="0" xfId="0" applyNumberFormat="1" applyFont="1" applyFill="1" applyAlignment="1">
      <alignment horizontal="left" vertical="top" wrapText="1"/>
    </xf>
    <xf numFmtId="2" fontId="6" fillId="4" borderId="0" xfId="0" applyNumberFormat="1" applyFont="1" applyFill="1" applyAlignment="1">
      <alignment horizontal="right" vertical="top" wrapText="1"/>
    </xf>
    <xf numFmtId="3" fontId="2" fillId="4" borderId="0" xfId="0" applyNumberFormat="1" applyFont="1" applyFill="1" applyAlignment="1" applyProtection="1">
      <alignment horizontal="right" vertical="top" wrapText="1" readingOrder="1"/>
      <protection locked="0"/>
    </xf>
    <xf numFmtId="3" fontId="2" fillId="4" borderId="0" xfId="0" applyNumberFormat="1" applyFont="1" applyFill="1" applyAlignment="1">
      <alignment horizontal="right" vertical="top" wrapText="1"/>
    </xf>
    <xf numFmtId="0" fontId="0" fillId="0" borderId="0" xfId="0" applyAlignment="1" applyProtection="1">
      <alignment vertical="top" wrapText="1"/>
      <protection locked="0"/>
    </xf>
    <xf numFmtId="3" fontId="6" fillId="0" borderId="16" xfId="0" applyNumberFormat="1" applyFont="1" applyBorder="1" applyAlignment="1">
      <alignment horizontal="left" vertical="top" wrapText="1"/>
    </xf>
    <xf numFmtId="3" fontId="2" fillId="0" borderId="0" xfId="0" applyNumberFormat="1" applyFont="1" applyAlignment="1">
      <alignment vertical="top" wrapText="1"/>
    </xf>
    <xf numFmtId="49" fontId="6" fillId="5" borderId="17" xfId="0" applyNumberFormat="1" applyFont="1" applyFill="1" applyBorder="1" applyAlignment="1">
      <alignment horizontal="center" vertical="top" wrapText="1"/>
    </xf>
    <xf numFmtId="49" fontId="6" fillId="5" borderId="18" xfId="0" applyNumberFormat="1" applyFont="1" applyFill="1" applyBorder="1" applyAlignment="1">
      <alignment horizontal="center" vertical="top" wrapText="1"/>
    </xf>
    <xf numFmtId="49" fontId="6" fillId="5" borderId="18" xfId="0" applyNumberFormat="1" applyFont="1" applyFill="1" applyBorder="1" applyAlignment="1">
      <alignment vertical="top" wrapText="1" readingOrder="1"/>
    </xf>
    <xf numFmtId="49" fontId="6" fillId="5" borderId="18" xfId="0" applyNumberFormat="1" applyFont="1" applyFill="1" applyBorder="1" applyAlignment="1">
      <alignment horizontal="left" vertical="top" wrapText="1"/>
    </xf>
    <xf numFmtId="2" fontId="6" fillId="5" borderId="18" xfId="0" applyNumberFormat="1" applyFont="1" applyFill="1" applyBorder="1" applyAlignment="1">
      <alignment horizontal="right" vertical="top" wrapText="1"/>
    </xf>
    <xf numFmtId="49" fontId="6" fillId="5" borderId="19" xfId="0" applyNumberFormat="1" applyFont="1" applyFill="1" applyBorder="1" applyAlignment="1">
      <alignment vertical="top" wrapText="1"/>
    </xf>
    <xf numFmtId="3" fontId="2" fillId="5" borderId="18" xfId="0" applyNumberFormat="1" applyFont="1" applyFill="1" applyBorder="1" applyAlignment="1" applyProtection="1">
      <alignment horizontal="right" vertical="top" wrapText="1" readingOrder="1"/>
      <protection locked="0"/>
    </xf>
    <xf numFmtId="3" fontId="2" fillId="5" borderId="18" xfId="0" applyNumberFormat="1" applyFont="1" applyFill="1" applyBorder="1" applyAlignment="1">
      <alignment horizontal="right" vertical="top" wrapText="1"/>
    </xf>
    <xf numFmtId="0" fontId="2" fillId="0" borderId="0" xfId="0" applyFont="1" applyAlignment="1" applyProtection="1">
      <alignment vertical="top" wrapText="1"/>
      <protection locked="0"/>
    </xf>
    <xf numFmtId="0" fontId="0" fillId="0" borderId="0" xfId="0" applyAlignment="1" applyProtection="1">
      <alignment wrapText="1"/>
      <protection locked="0"/>
    </xf>
    <xf numFmtId="49" fontId="6" fillId="4" borderId="16" xfId="0" applyNumberFormat="1" applyFont="1" applyFill="1" applyBorder="1" applyAlignment="1">
      <alignment horizontal="left" vertical="top" wrapText="1"/>
    </xf>
    <xf numFmtId="0" fontId="39" fillId="0" borderId="0" xfId="0" applyFont="1" applyAlignment="1">
      <alignment horizontal="justify" vertical="top" wrapText="1"/>
    </xf>
    <xf numFmtId="49" fontId="39" fillId="0" borderId="15" xfId="0" applyNumberFormat="1" applyFont="1" applyBorder="1" applyAlignment="1">
      <alignment horizontal="center" vertical="top" wrapText="1"/>
    </xf>
    <xf numFmtId="49" fontId="39" fillId="0" borderId="0" xfId="0" applyNumberFormat="1" applyFont="1" applyAlignment="1">
      <alignment horizontal="center" vertical="top" wrapText="1"/>
    </xf>
    <xf numFmtId="49" fontId="39" fillId="0" borderId="0" xfId="0" applyNumberFormat="1" applyFont="1" applyAlignment="1">
      <alignment vertical="top" wrapText="1" readingOrder="1"/>
    </xf>
    <xf numFmtId="0" fontId="0" fillId="0" borderId="0" xfId="0" applyAlignment="1">
      <alignment vertical="top" wrapText="1"/>
    </xf>
    <xf numFmtId="2" fontId="4" fillId="0" borderId="0" xfId="0" applyNumberFormat="1" applyFont="1" applyAlignment="1">
      <alignment horizontal="left" vertical="top" wrapText="1"/>
    </xf>
    <xf numFmtId="49" fontId="50" fillId="0" borderId="15" xfId="0" applyNumberFormat="1" applyFont="1" applyBorder="1" applyAlignment="1">
      <alignment horizontal="center" vertical="top" wrapText="1"/>
    </xf>
    <xf numFmtId="49" fontId="50" fillId="0" borderId="0" xfId="0" applyNumberFormat="1" applyFont="1" applyAlignment="1">
      <alignment horizontal="center" vertical="top" wrapText="1"/>
    </xf>
    <xf numFmtId="49" fontId="50" fillId="0" borderId="20" xfId="0" applyNumberFormat="1" applyFont="1" applyBorder="1" applyAlignment="1">
      <alignment vertical="top" wrapText="1" readingOrder="1"/>
    </xf>
    <xf numFmtId="49" fontId="42" fillId="0" borderId="0" xfId="0" applyNumberFormat="1" applyFont="1" applyAlignment="1">
      <alignment vertical="top" wrapText="1"/>
    </xf>
    <xf numFmtId="2" fontId="50" fillId="0" borderId="0" xfId="0" applyNumberFormat="1" applyFont="1" applyAlignment="1">
      <alignment horizontal="right" vertical="top" wrapText="1"/>
    </xf>
    <xf numFmtId="3" fontId="50" fillId="0" borderId="16" xfId="0" applyNumberFormat="1" applyFont="1" applyBorder="1" applyAlignment="1">
      <alignment horizontal="left" vertical="top" wrapText="1"/>
    </xf>
    <xf numFmtId="3" fontId="2" fillId="0" borderId="21" xfId="0" applyNumberFormat="1" applyFont="1" applyBorder="1" applyAlignment="1" applyProtection="1">
      <alignment horizontal="right" vertical="top" wrapText="1" readingOrder="1"/>
      <protection locked="0"/>
    </xf>
    <xf numFmtId="3" fontId="6" fillId="5" borderId="18" xfId="0" applyNumberFormat="1" applyFont="1" applyFill="1" applyBorder="1" applyAlignment="1">
      <alignment horizontal="right" vertical="top" wrapText="1"/>
    </xf>
    <xf numFmtId="49" fontId="6" fillId="5" borderId="19" xfId="0" applyNumberFormat="1" applyFont="1" applyFill="1" applyBorder="1" applyAlignment="1">
      <alignment horizontal="left" vertical="top" wrapText="1"/>
    </xf>
    <xf numFmtId="3" fontId="2" fillId="5" borderId="21" xfId="0" applyNumberFormat="1" applyFont="1" applyFill="1" applyBorder="1" applyAlignment="1" applyProtection="1">
      <alignment horizontal="right" vertical="top" wrapText="1" readingOrder="1"/>
      <protection locked="0"/>
    </xf>
    <xf numFmtId="49" fontId="8" fillId="0" borderId="0" xfId="4" applyNumberFormat="1" applyFont="1" applyAlignment="1">
      <alignment vertical="top" wrapText="1" readingOrder="1"/>
    </xf>
    <xf numFmtId="0" fontId="8" fillId="0" borderId="0" xfId="4" applyFont="1" applyAlignment="1">
      <alignment horizontal="left" vertical="top" wrapText="1"/>
    </xf>
    <xf numFmtId="2" fontId="46" fillId="0" borderId="0" xfId="4" applyNumberFormat="1" applyFont="1" applyAlignment="1">
      <alignment horizontal="right" vertical="top" wrapText="1"/>
    </xf>
    <xf numFmtId="3" fontId="8" fillId="0" borderId="3" xfId="4" applyNumberFormat="1" applyFont="1" applyBorder="1" applyAlignment="1">
      <alignment horizontal="left" vertical="top" wrapText="1"/>
    </xf>
    <xf numFmtId="3" fontId="32" fillId="0" borderId="0" xfId="4" applyNumberFormat="1" applyFont="1" applyAlignment="1">
      <alignment horizontal="right" vertical="top" wrapText="1"/>
    </xf>
    <xf numFmtId="3" fontId="10" fillId="0" borderId="3" xfId="4" applyNumberFormat="1" applyFont="1" applyBorder="1" applyAlignment="1" applyProtection="1">
      <alignment horizontal="right" vertical="top" wrapText="1" readingOrder="1"/>
      <protection locked="0"/>
    </xf>
    <xf numFmtId="0" fontId="8" fillId="0" borderId="0" xfId="0" applyFont="1" applyAlignment="1" applyProtection="1">
      <alignment horizontal="left" vertical="top" wrapText="1"/>
      <protection locked="0"/>
    </xf>
    <xf numFmtId="0" fontId="8" fillId="0" borderId="0" xfId="0" applyFont="1" applyAlignment="1" applyProtection="1">
      <alignment vertical="top" wrapText="1"/>
      <protection locked="0"/>
    </xf>
    <xf numFmtId="2" fontId="11" fillId="0" borderId="0" xfId="0" applyNumberFormat="1" applyFont="1" applyAlignment="1">
      <alignment horizontal="right" vertical="top" wrapText="1"/>
    </xf>
    <xf numFmtId="49" fontId="8" fillId="0" borderId="8" xfId="0" applyNumberFormat="1" applyFont="1" applyBorder="1" applyAlignment="1">
      <alignment horizontal="left" vertical="top"/>
    </xf>
    <xf numFmtId="2" fontId="11" fillId="0" borderId="0" xfId="0" applyNumberFormat="1" applyFont="1" applyAlignment="1">
      <alignment horizontal="right" vertical="top" wrapText="1" readingOrder="1"/>
    </xf>
    <xf numFmtId="0" fontId="17" fillId="0" borderId="0" xfId="0" applyFont="1" applyAlignment="1" applyProtection="1">
      <alignment vertical="top" wrapText="1" readingOrder="1"/>
      <protection locked="0"/>
    </xf>
    <xf numFmtId="0" fontId="17" fillId="0" borderId="0" xfId="0" applyFont="1" applyAlignment="1">
      <alignment horizontal="right" vertical="top" wrapText="1" readingOrder="1"/>
    </xf>
    <xf numFmtId="3" fontId="2" fillId="0" borderId="0" xfId="0" applyNumberFormat="1" applyFont="1" applyAlignment="1">
      <alignment horizontal="left" vertical="top" wrapText="1" readingOrder="1"/>
    </xf>
    <xf numFmtId="0" fontId="54" fillId="0" borderId="0" xfId="0" applyFont="1" applyAlignment="1" applyProtection="1">
      <alignment vertical="top" wrapText="1"/>
      <protection locked="0"/>
    </xf>
    <xf numFmtId="3" fontId="11" fillId="0" borderId="3" xfId="0" applyNumberFormat="1" applyFont="1" applyBorder="1" applyAlignment="1">
      <alignment horizontal="left" vertical="top" wrapText="1" readingOrder="1"/>
    </xf>
    <xf numFmtId="3" fontId="5" fillId="0" borderId="0" xfId="0" applyNumberFormat="1" applyFont="1" applyAlignment="1" applyProtection="1">
      <alignment horizontal="right" vertical="top"/>
      <protection locked="0"/>
    </xf>
    <xf numFmtId="2" fontId="11" fillId="2" borderId="0" xfId="0" applyNumberFormat="1" applyFont="1" applyFill="1" applyAlignment="1">
      <alignment horizontal="right" vertical="top" wrapText="1"/>
    </xf>
    <xf numFmtId="3" fontId="10" fillId="2" borderId="3" xfId="0" applyNumberFormat="1" applyFont="1" applyFill="1" applyBorder="1" applyAlignment="1" applyProtection="1">
      <alignment horizontal="right" vertical="top" wrapText="1" readingOrder="1"/>
      <protection locked="0"/>
    </xf>
    <xf numFmtId="49" fontId="11" fillId="0" borderId="7" xfId="0" quotePrefix="1" applyNumberFormat="1" applyFont="1" applyBorder="1" applyAlignment="1">
      <alignment vertical="top" wrapText="1" readingOrder="1"/>
    </xf>
    <xf numFmtId="3" fontId="2" fillId="0" borderId="0" xfId="3" applyNumberFormat="1" applyFont="1" applyAlignment="1">
      <alignment horizontal="left" vertical="top" wrapText="1" readingOrder="1"/>
    </xf>
    <xf numFmtId="3" fontId="10" fillId="3" borderId="5" xfId="0" applyNumberFormat="1" applyFont="1" applyFill="1" applyBorder="1" applyAlignment="1" applyProtection="1">
      <alignment horizontal="right" vertical="top" wrapText="1" readingOrder="1"/>
      <protection locked="0"/>
    </xf>
    <xf numFmtId="49" fontId="11" fillId="3" borderId="1" xfId="0" applyNumberFormat="1" applyFont="1" applyFill="1" applyBorder="1" applyAlignment="1">
      <alignment vertical="top" wrapText="1"/>
    </xf>
    <xf numFmtId="4" fontId="55" fillId="0" borderId="0" xfId="0" applyNumberFormat="1" applyFont="1" applyAlignment="1">
      <alignment horizontal="right" vertical="top" wrapText="1"/>
    </xf>
    <xf numFmtId="49" fontId="11" fillId="2" borderId="0" xfId="0" applyNumberFormat="1" applyFont="1" applyFill="1" applyAlignment="1">
      <alignment vertical="top" wrapText="1"/>
    </xf>
    <xf numFmtId="49" fontId="10" fillId="0" borderId="7" xfId="0" applyNumberFormat="1" applyFont="1" applyBorder="1" applyAlignment="1">
      <alignment vertical="top" wrapText="1" readingOrder="1"/>
    </xf>
    <xf numFmtId="4" fontId="56" fillId="0" borderId="0" xfId="0" applyNumberFormat="1" applyFont="1" applyAlignment="1">
      <alignment horizontal="right" vertical="top" wrapText="1"/>
    </xf>
    <xf numFmtId="2" fontId="12" fillId="0" borderId="10" xfId="0" applyNumberFormat="1" applyFont="1" applyBorder="1" applyAlignment="1">
      <alignment horizontal="right" wrapText="1"/>
    </xf>
    <xf numFmtId="0" fontId="57" fillId="0" borderId="0" xfId="0" applyFont="1" applyAlignment="1">
      <alignment vertical="top" wrapText="1"/>
    </xf>
    <xf numFmtId="3" fontId="11" fillId="0" borderId="0" xfId="0" applyNumberFormat="1" applyFont="1" applyAlignment="1">
      <alignment horizontal="left" vertical="top" wrapText="1" readingOrder="1"/>
    </xf>
    <xf numFmtId="3" fontId="11" fillId="0" borderId="0" xfId="0" applyNumberFormat="1" applyFont="1" applyAlignment="1">
      <alignment horizontal="left" vertical="top" wrapText="1"/>
    </xf>
    <xf numFmtId="0" fontId="6" fillId="0" borderId="0" xfId="0" applyFont="1" applyAlignment="1">
      <alignment horizontal="left" vertical="top" wrapText="1" readingOrder="1"/>
    </xf>
    <xf numFmtId="4" fontId="14" fillId="0" borderId="0" xfId="0" applyNumberFormat="1" applyFont="1" applyAlignment="1" applyProtection="1">
      <alignment vertical="top"/>
      <protection locked="0"/>
    </xf>
    <xf numFmtId="166" fontId="14" fillId="0" borderId="3" xfId="0" applyNumberFormat="1" applyFont="1" applyBorder="1" applyAlignment="1" applyProtection="1">
      <alignment horizontal="right" vertical="top"/>
      <protection locked="0"/>
    </xf>
    <xf numFmtId="3" fontId="0" fillId="4" borderId="3" xfId="0" applyNumberFormat="1" applyFill="1" applyBorder="1" applyAlignment="1" applyProtection="1">
      <alignment horizontal="right" vertical="top" wrapText="1" readingOrder="1"/>
      <protection locked="0"/>
    </xf>
    <xf numFmtId="3" fontId="0" fillId="0" borderId="3" xfId="0" applyNumberFormat="1" applyBorder="1" applyAlignment="1" applyProtection="1">
      <alignment horizontal="right" vertical="top" wrapText="1" readingOrder="1"/>
      <protection locked="0"/>
    </xf>
    <xf numFmtId="49" fontId="11" fillId="0" borderId="0" xfId="4" quotePrefix="1" applyNumberFormat="1" applyFont="1" applyAlignment="1">
      <alignment vertical="top" wrapText="1" readingOrder="1"/>
    </xf>
    <xf numFmtId="2" fontId="11" fillId="0" borderId="0" xfId="4" applyNumberFormat="1" applyFont="1" applyAlignment="1">
      <alignment horizontal="left" vertical="top" wrapText="1"/>
    </xf>
    <xf numFmtId="3" fontId="11" fillId="0" borderId="3" xfId="4" applyNumberFormat="1" applyFont="1" applyBorder="1" applyAlignment="1">
      <alignment horizontal="left" vertical="top" wrapText="1"/>
    </xf>
    <xf numFmtId="3" fontId="4" fillId="0" borderId="0" xfId="4" applyNumberFormat="1" applyFont="1" applyAlignment="1">
      <alignment vertical="top" wrapText="1"/>
    </xf>
    <xf numFmtId="0" fontId="4" fillId="0" borderId="0" xfId="4" applyFont="1" applyAlignment="1">
      <alignment vertical="top" wrapText="1"/>
    </xf>
    <xf numFmtId="49" fontId="11" fillId="0" borderId="0" xfId="4" quotePrefix="1" applyNumberFormat="1" applyFont="1" applyAlignment="1">
      <alignment horizontal="center" vertical="top" wrapText="1"/>
    </xf>
    <xf numFmtId="49" fontId="11" fillId="0" borderId="0" xfId="4" applyNumberFormat="1" applyFont="1" applyAlignment="1">
      <alignment vertical="top" wrapText="1" readingOrder="1"/>
    </xf>
    <xf numFmtId="3" fontId="11" fillId="0" borderId="0" xfId="4" applyNumberFormat="1" applyFont="1" applyAlignment="1">
      <alignment vertical="top" wrapText="1"/>
    </xf>
    <xf numFmtId="2" fontId="11" fillId="0" borderId="0" xfId="4" applyNumberFormat="1" applyFont="1" applyAlignment="1">
      <alignment horizontal="right" vertical="top" wrapText="1"/>
    </xf>
    <xf numFmtId="49" fontId="11" fillId="0" borderId="4" xfId="4" applyNumberFormat="1" applyFont="1" applyBorder="1" applyAlignment="1">
      <alignment horizontal="center" vertical="top" wrapText="1"/>
    </xf>
    <xf numFmtId="2" fontId="4" fillId="0" borderId="0" xfId="4" applyNumberFormat="1" applyFont="1" applyAlignment="1">
      <alignment vertical="top" wrapText="1"/>
    </xf>
    <xf numFmtId="2" fontId="11" fillId="0" borderId="0" xfId="4" applyNumberFormat="1" applyFont="1" applyAlignment="1">
      <alignment vertical="top" wrapText="1"/>
    </xf>
    <xf numFmtId="0" fontId="14" fillId="0" borderId="0" xfId="4" applyFont="1" applyAlignment="1">
      <alignment vertical="top" wrapText="1"/>
    </xf>
    <xf numFmtId="2" fontId="14" fillId="0" borderId="0" xfId="4" applyNumberFormat="1" applyFont="1" applyAlignment="1">
      <alignment vertical="top" wrapText="1"/>
    </xf>
    <xf numFmtId="2" fontId="13" fillId="0" borderId="0" xfId="4" applyNumberFormat="1" applyFont="1" applyAlignment="1">
      <alignment horizontal="left" vertical="top" wrapText="1"/>
    </xf>
    <xf numFmtId="2" fontId="13" fillId="0" borderId="0" xfId="4" applyNumberFormat="1" applyFont="1" applyAlignment="1">
      <alignment horizontal="right" vertical="top" wrapText="1"/>
    </xf>
    <xf numFmtId="3" fontId="13" fillId="0" borderId="3" xfId="4" applyNumberFormat="1" applyFont="1" applyBorder="1" applyAlignment="1">
      <alignment horizontal="left" vertical="top" wrapText="1"/>
    </xf>
    <xf numFmtId="2" fontId="14" fillId="0" borderId="0" xfId="4" applyNumberFormat="1" applyFont="1" applyAlignment="1">
      <alignment horizontal="left" vertical="top" wrapText="1"/>
    </xf>
    <xf numFmtId="3" fontId="39" fillId="5" borderId="22" xfId="0" applyNumberFormat="1" applyFont="1" applyFill="1" applyBorder="1" applyAlignment="1" applyProtection="1">
      <alignment horizontal="right" vertical="top" wrapText="1" readingOrder="1"/>
      <protection locked="0"/>
    </xf>
    <xf numFmtId="49" fontId="11" fillId="0" borderId="4" xfId="4" applyNumberFormat="1" applyFont="1" applyBorder="1" applyAlignment="1">
      <alignment horizontal="center" vertical="top" wrapText="1" readingOrder="1"/>
    </xf>
    <xf numFmtId="49" fontId="11" fillId="0" borderId="0" xfId="4" quotePrefix="1" applyNumberFormat="1" applyFont="1" applyAlignment="1">
      <alignment horizontal="center" vertical="top" wrapText="1" readingOrder="1"/>
    </xf>
    <xf numFmtId="3" fontId="11" fillId="0" borderId="3" xfId="4" applyNumberFormat="1" applyFont="1" applyBorder="1" applyAlignment="1">
      <alignment vertical="top" wrapText="1"/>
    </xf>
    <xf numFmtId="49" fontId="11" fillId="0" borderId="0" xfId="4" applyNumberFormat="1" applyFont="1" applyAlignment="1">
      <alignment horizontal="center" vertical="top" wrapText="1" readingOrder="1"/>
    </xf>
    <xf numFmtId="2" fontId="2" fillId="0" borderId="0" xfId="0" applyNumberFormat="1" applyFont="1" applyAlignment="1">
      <alignment horizontal="left" vertical="top" wrapText="1"/>
    </xf>
    <xf numFmtId="3" fontId="10" fillId="2" borderId="0" xfId="0" applyNumberFormat="1" applyFont="1" applyFill="1" applyAlignment="1" applyProtection="1">
      <alignment horizontal="right" vertical="top" wrapText="1" readingOrder="1"/>
      <protection locked="0"/>
    </xf>
    <xf numFmtId="3" fontId="2" fillId="0" borderId="23" xfId="0" applyNumberFormat="1" applyFont="1" applyBorder="1" applyAlignment="1" applyProtection="1">
      <alignment horizontal="center" vertical="top" wrapText="1" readingOrder="1"/>
      <protection locked="0"/>
    </xf>
    <xf numFmtId="49" fontId="4" fillId="0" borderId="23" xfId="0" applyNumberFormat="1" applyFont="1" applyBorder="1" applyAlignment="1">
      <alignment horizontal="left" vertical="top" wrapText="1" readingOrder="1"/>
    </xf>
    <xf numFmtId="4" fontId="2" fillId="0" borderId="23" xfId="0" applyNumberFormat="1" applyFont="1" applyBorder="1" applyAlignment="1">
      <alignment horizontal="center" vertical="top" wrapText="1" readingOrder="1"/>
    </xf>
    <xf numFmtId="3" fontId="4" fillId="0" borderId="24" xfId="0" applyNumberFormat="1" applyFont="1" applyBorder="1" applyAlignment="1">
      <alignment horizontal="center" vertical="top" wrapText="1" readingOrder="1"/>
    </xf>
    <xf numFmtId="3" fontId="4" fillId="0" borderId="24" xfId="0" applyNumberFormat="1" applyFont="1" applyBorder="1" applyAlignment="1" applyProtection="1">
      <alignment horizontal="center" vertical="top" wrapText="1" readingOrder="1"/>
      <protection locked="0"/>
    </xf>
    <xf numFmtId="3" fontId="2" fillId="0" borderId="24" xfId="0" applyNumberFormat="1" applyFont="1" applyBorder="1" applyAlignment="1" applyProtection="1">
      <alignment horizontal="center" vertical="top" wrapText="1" readingOrder="1"/>
      <protection locked="0"/>
    </xf>
    <xf numFmtId="0" fontId="51" fillId="0" borderId="0" xfId="0" applyFont="1" applyAlignment="1">
      <alignment vertical="top" wrapText="1" readingOrder="1"/>
    </xf>
    <xf numFmtId="3" fontId="52" fillId="0" borderId="0" xfId="0" applyNumberFormat="1" applyFont="1" applyAlignment="1">
      <alignment horizontal="right" vertical="top" readingOrder="1"/>
    </xf>
    <xf numFmtId="3" fontId="58" fillId="0" borderId="0" xfId="0" applyNumberFormat="1" applyFont="1" applyAlignment="1">
      <alignment horizontal="right" vertical="top" wrapText="1" readingOrder="1"/>
    </xf>
    <xf numFmtId="3" fontId="58" fillId="0" borderId="0" xfId="0" applyNumberFormat="1" applyFont="1" applyAlignment="1">
      <alignment horizontal="right" vertical="top"/>
    </xf>
    <xf numFmtId="2" fontId="59" fillId="0" borderId="0" xfId="0" applyNumberFormat="1" applyFont="1" applyAlignment="1">
      <alignment horizontal="right" vertical="top" wrapText="1"/>
    </xf>
    <xf numFmtId="3" fontId="2" fillId="0" borderId="0" xfId="0" applyNumberFormat="1" applyFont="1" applyAlignment="1">
      <alignment horizontal="right" vertical="top"/>
    </xf>
    <xf numFmtId="0" fontId="21" fillId="0" borderId="0" xfId="0" applyFont="1" applyAlignment="1" applyProtection="1">
      <alignment horizontal="center" vertical="center" wrapText="1" readingOrder="1"/>
      <protection locked="0"/>
    </xf>
    <xf numFmtId="3" fontId="6" fillId="0" borderId="3" xfId="0" applyNumberFormat="1" applyFont="1" applyBorder="1" applyAlignment="1">
      <alignment horizontal="left" vertical="top" wrapText="1"/>
    </xf>
    <xf numFmtId="0" fontId="39" fillId="0" borderId="3" xfId="0" applyFont="1" applyBorder="1" applyAlignment="1">
      <alignment horizontal="right"/>
    </xf>
    <xf numFmtId="0" fontId="36" fillId="0" borderId="3" xfId="0" applyFont="1" applyBorder="1" applyAlignment="1">
      <alignment horizontal="right"/>
    </xf>
    <xf numFmtId="49" fontId="18" fillId="0" borderId="4" xfId="0" applyNumberFormat="1" applyFont="1" applyBorder="1" applyAlignment="1">
      <alignment horizontal="right" vertical="top" readingOrder="1"/>
    </xf>
    <xf numFmtId="49" fontId="18" fillId="0" borderId="0" xfId="0" applyNumberFormat="1" applyFont="1" applyAlignment="1">
      <alignment horizontal="right" vertical="top" readingOrder="1"/>
    </xf>
    <xf numFmtId="49" fontId="51" fillId="0" borderId="4" xfId="0" applyNumberFormat="1" applyFont="1" applyBorder="1" applyAlignment="1">
      <alignment horizontal="right" vertical="top" readingOrder="1"/>
    </xf>
    <xf numFmtId="49" fontId="51" fillId="0" borderId="0" xfId="0" applyNumberFormat="1" applyFont="1" applyAlignment="1">
      <alignment horizontal="right" vertical="top" readingOrder="1"/>
    </xf>
    <xf numFmtId="2" fontId="2" fillId="0" borderId="4" xfId="0" applyNumberFormat="1" applyFont="1" applyBorder="1" applyAlignment="1">
      <alignment horizontal="left" vertical="top" wrapText="1" readingOrder="1"/>
    </xf>
    <xf numFmtId="2" fontId="2" fillId="0" borderId="0" xfId="0" applyNumberFormat="1" applyFont="1" applyAlignment="1">
      <alignment horizontal="left" vertical="top" wrapText="1" readingOrder="1"/>
    </xf>
  </cellXfs>
  <cellStyles count="7">
    <cellStyle name="Ezres 2" xfId="1" xr:uid="{00000000-0005-0000-0000-000000000000}"/>
    <cellStyle name="Normál" xfId="0" builtinId="0"/>
    <cellStyle name="Normál 2" xfId="2" xr:uid="{00000000-0005-0000-0000-000002000000}"/>
    <cellStyle name="Normál 7" xfId="3" xr:uid="{00000000-0005-0000-0000-000003000000}"/>
    <cellStyle name="Normál_SICK ÜZEMÉPÜLET BŐVÍTÉS" xfId="4" xr:uid="{00000000-0005-0000-0000-000004000000}"/>
    <cellStyle name="Standard_Munka12" xfId="5" xr:uid="{00000000-0005-0000-0000-000005000000}"/>
    <cellStyle name="Stílus 1" xfId="6" xr:uid="{00000000-0005-0000-0000-000006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T241"/>
  <sheetViews>
    <sheetView tabSelected="1" zoomScale="115" zoomScaleNormal="115" zoomScaleSheetLayoutView="115" workbookViewId="0">
      <selection activeCell="D8" sqref="D8"/>
    </sheetView>
  </sheetViews>
  <sheetFormatPr defaultColWidth="9.140625" defaultRowHeight="12.75" outlineLevelRow="1" x14ac:dyDescent="0.2"/>
  <cols>
    <col min="1" max="1" width="3.85546875" style="108" customWidth="1"/>
    <col min="2" max="2" width="4.140625" style="109" customWidth="1"/>
    <col min="3" max="3" width="10.28515625" style="110" customWidth="1"/>
    <col min="4" max="4" width="62.140625" style="21" customWidth="1"/>
    <col min="5" max="5" width="11.140625" style="240" customWidth="1"/>
    <col min="6" max="6" width="11.140625" style="111" customWidth="1"/>
    <col min="7" max="7" width="10.7109375" style="35" customWidth="1"/>
    <col min="8" max="9" width="10.7109375" style="139" customWidth="1"/>
    <col min="10" max="10" width="12.140625" style="165" customWidth="1"/>
    <col min="11" max="11" width="31.7109375" style="21" customWidth="1"/>
    <col min="12" max="16384" width="9.140625" style="21"/>
  </cols>
  <sheetData>
    <row r="1" spans="1:22" ht="24.75" customHeight="1" thickBot="1" x14ac:dyDescent="0.25">
      <c r="A1" s="368" t="s">
        <v>105</v>
      </c>
      <c r="B1" s="368" t="s">
        <v>104</v>
      </c>
      <c r="C1" s="369" t="s">
        <v>34</v>
      </c>
      <c r="D1" s="370" t="s">
        <v>33</v>
      </c>
      <c r="E1" s="370" t="s">
        <v>35</v>
      </c>
      <c r="F1" s="371" t="s">
        <v>36</v>
      </c>
      <c r="G1" s="372" t="s">
        <v>37</v>
      </c>
      <c r="H1" s="368" t="s">
        <v>28</v>
      </c>
      <c r="I1" s="368" t="s">
        <v>38</v>
      </c>
      <c r="J1" s="373" t="s">
        <v>39</v>
      </c>
    </row>
    <row r="2" spans="1:22" x14ac:dyDescent="0.2">
      <c r="A2" s="22"/>
      <c r="B2" s="23"/>
      <c r="C2" s="24"/>
      <c r="D2" s="25"/>
      <c r="E2" s="229"/>
      <c r="F2" s="19"/>
    </row>
    <row r="3" spans="1:22" s="31" customFormat="1" ht="15.75" x14ac:dyDescent="0.2">
      <c r="A3" s="26"/>
      <c r="B3" s="27"/>
      <c r="D3" s="28"/>
      <c r="E3" s="230"/>
      <c r="F3" s="29"/>
      <c r="G3" s="30"/>
      <c r="H3" s="147"/>
      <c r="I3" s="147"/>
      <c r="J3" s="148"/>
    </row>
    <row r="4" spans="1:22" s="20" customFormat="1" ht="18" x14ac:dyDescent="0.2">
      <c r="A4" s="386" t="s">
        <v>212</v>
      </c>
      <c r="B4" s="387"/>
      <c r="C4" s="387"/>
      <c r="D4" s="374" t="s">
        <v>175</v>
      </c>
      <c r="E4" s="231"/>
      <c r="F4" s="34"/>
      <c r="G4" s="35"/>
      <c r="H4" s="139"/>
      <c r="I4" s="139"/>
      <c r="J4" s="382" t="s">
        <v>214</v>
      </c>
      <c r="K4" s="380"/>
      <c r="L4" s="244"/>
    </row>
    <row r="5" spans="1:22" s="105" customFormat="1" ht="16.5" x14ac:dyDescent="0.2">
      <c r="A5" s="36"/>
      <c r="B5" s="37"/>
      <c r="C5" s="38"/>
      <c r="E5" s="232"/>
      <c r="F5" s="40"/>
      <c r="G5" s="35"/>
      <c r="H5" s="139"/>
      <c r="I5" s="139"/>
      <c r="J5" s="383" t="s">
        <v>215</v>
      </c>
      <c r="K5" s="380"/>
    </row>
    <row r="6" spans="1:22" s="105" customFormat="1" ht="16.5" x14ac:dyDescent="0.2">
      <c r="A6" s="36"/>
      <c r="B6" s="37"/>
      <c r="C6" s="38"/>
      <c r="D6" s="39" t="s">
        <v>40</v>
      </c>
      <c r="E6" s="232"/>
      <c r="F6" s="40"/>
      <c r="G6" s="35"/>
      <c r="H6" s="139"/>
      <c r="I6" s="139"/>
      <c r="J6" s="383" t="s">
        <v>216</v>
      </c>
      <c r="K6" s="380"/>
    </row>
    <row r="7" spans="1:22" s="105" customFormat="1" ht="16.5" x14ac:dyDescent="0.2">
      <c r="A7" s="36"/>
      <c r="B7" s="37"/>
      <c r="C7" s="38"/>
      <c r="D7" s="53"/>
      <c r="E7" s="232"/>
      <c r="F7" s="40"/>
      <c r="G7" s="35"/>
      <c r="H7" s="139"/>
      <c r="I7" s="139"/>
      <c r="J7" s="165"/>
      <c r="K7" s="380"/>
    </row>
    <row r="8" spans="1:22" s="106" customFormat="1" ht="15.75" customHeight="1" x14ac:dyDescent="0.2">
      <c r="A8" s="384" t="s">
        <v>212</v>
      </c>
      <c r="B8" s="385"/>
      <c r="C8" s="385"/>
      <c r="D8" s="59" t="s">
        <v>41</v>
      </c>
      <c r="E8" s="233"/>
      <c r="F8" s="99"/>
      <c r="G8" s="35"/>
      <c r="H8" s="158"/>
      <c r="I8" s="139"/>
      <c r="J8" s="165"/>
    </row>
    <row r="9" spans="1:22" s="106" customFormat="1" ht="15" x14ac:dyDescent="0.2">
      <c r="A9" s="100" t="s">
        <v>42</v>
      </c>
      <c r="B9" s="41"/>
      <c r="C9" s="41" t="s">
        <v>105</v>
      </c>
      <c r="D9" s="41" t="s">
        <v>44</v>
      </c>
      <c r="E9" s="233"/>
      <c r="F9" s="99"/>
      <c r="G9" s="35"/>
      <c r="H9" s="158"/>
      <c r="I9" s="139"/>
      <c r="J9" s="165">
        <f>J15</f>
        <v>0</v>
      </c>
    </row>
    <row r="10" spans="1:22" s="106" customFormat="1" ht="15" x14ac:dyDescent="0.2">
      <c r="A10" s="100" t="s">
        <v>43</v>
      </c>
      <c r="B10" s="41"/>
      <c r="C10" s="41" t="s">
        <v>105</v>
      </c>
      <c r="D10" s="41" t="s">
        <v>48</v>
      </c>
      <c r="E10" s="233"/>
      <c r="F10" s="99"/>
      <c r="G10" s="35"/>
      <c r="H10" s="139"/>
      <c r="I10" s="139"/>
      <c r="J10" s="165">
        <f>J20</f>
        <v>0</v>
      </c>
    </row>
    <row r="11" spans="1:22" s="106" customFormat="1" ht="15" x14ac:dyDescent="0.2">
      <c r="A11" s="100" t="s">
        <v>45</v>
      </c>
      <c r="B11" s="41"/>
      <c r="C11" s="41" t="s">
        <v>105</v>
      </c>
      <c r="D11" s="41" t="s">
        <v>1</v>
      </c>
      <c r="E11" s="233"/>
      <c r="F11" s="99"/>
      <c r="G11" s="35"/>
      <c r="H11" s="139"/>
      <c r="I11" s="139"/>
      <c r="J11" s="165">
        <f>J23</f>
        <v>0</v>
      </c>
    </row>
    <row r="12" spans="1:22" s="106" customFormat="1" ht="15.75" thickBot="1" x14ac:dyDescent="0.25">
      <c r="A12" s="100" t="s">
        <v>46</v>
      </c>
      <c r="B12" s="41"/>
      <c r="C12" s="41" t="s">
        <v>105</v>
      </c>
      <c r="D12" s="41" t="s">
        <v>15</v>
      </c>
      <c r="E12" s="233"/>
      <c r="F12" s="99"/>
      <c r="G12" s="35"/>
      <c r="H12" s="158"/>
      <c r="I12" s="139"/>
      <c r="J12" s="165">
        <f>J27</f>
        <v>0</v>
      </c>
    </row>
    <row r="13" spans="1:22" s="105" customFormat="1" ht="17.25" customHeight="1" thickBot="1" x14ac:dyDescent="0.25">
      <c r="A13" s="316" t="s">
        <v>176</v>
      </c>
      <c r="B13" s="2"/>
      <c r="C13" s="130" t="s">
        <v>212</v>
      </c>
      <c r="D13" s="1" t="s">
        <v>107</v>
      </c>
      <c r="E13" s="234"/>
      <c r="F13" s="45"/>
      <c r="G13" s="46"/>
      <c r="H13" s="159"/>
      <c r="I13" s="166"/>
      <c r="J13" s="167">
        <f>SUM(J9:J12)</f>
        <v>0</v>
      </c>
    </row>
    <row r="14" spans="1:22" s="107" customFormat="1" ht="21" thickBot="1" x14ac:dyDescent="0.25">
      <c r="A14" s="36"/>
      <c r="B14" s="37"/>
      <c r="C14" s="47"/>
      <c r="D14" s="102"/>
      <c r="E14" s="235"/>
      <c r="F14" s="42"/>
      <c r="G14" s="35"/>
      <c r="H14" s="158"/>
      <c r="I14" s="139"/>
      <c r="J14" s="165"/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1"/>
      <c r="V14" s="21"/>
    </row>
    <row r="15" spans="1:22" s="18" customFormat="1" ht="15.75" thickBot="1" x14ac:dyDescent="0.25">
      <c r="A15" s="101" t="s">
        <v>42</v>
      </c>
      <c r="B15" s="117"/>
      <c r="C15" s="117" t="s">
        <v>105</v>
      </c>
      <c r="D15" s="1" t="s">
        <v>44</v>
      </c>
      <c r="E15" s="236"/>
      <c r="F15" s="48"/>
      <c r="G15" s="46"/>
      <c r="H15" s="160"/>
      <c r="I15" s="166"/>
      <c r="J15" s="167">
        <f>SUM(J16:J18)</f>
        <v>0</v>
      </c>
    </row>
    <row r="16" spans="1:22" s="136" customFormat="1" x14ac:dyDescent="0.2">
      <c r="A16" s="49" t="s">
        <v>42</v>
      </c>
      <c r="B16" s="143" t="s">
        <v>42</v>
      </c>
      <c r="C16" s="332" t="s">
        <v>104</v>
      </c>
      <c r="D16" s="53" t="s">
        <v>57</v>
      </c>
      <c r="E16" s="140"/>
      <c r="F16" s="11"/>
      <c r="G16" s="35"/>
      <c r="H16" s="173"/>
      <c r="I16" s="35"/>
      <c r="J16" s="165">
        <f>J82</f>
        <v>0</v>
      </c>
      <c r="K16" s="157"/>
    </row>
    <row r="17" spans="1:11" s="18" customFormat="1" x14ac:dyDescent="0.2">
      <c r="A17" s="49" t="s">
        <v>42</v>
      </c>
      <c r="B17" s="143" t="s">
        <v>43</v>
      </c>
      <c r="C17" s="144" t="s">
        <v>104</v>
      </c>
      <c r="D17" s="53" t="s">
        <v>10</v>
      </c>
      <c r="E17" s="9"/>
      <c r="F17" s="51"/>
      <c r="G17" s="35"/>
      <c r="H17" s="173"/>
      <c r="I17" s="35"/>
      <c r="J17" s="165">
        <f>J100</f>
        <v>0</v>
      </c>
      <c r="K17" s="120"/>
    </row>
    <row r="18" spans="1:11" s="18" customFormat="1" x14ac:dyDescent="0.2">
      <c r="A18" s="49" t="s">
        <v>42</v>
      </c>
      <c r="B18" s="143" t="s">
        <v>45</v>
      </c>
      <c r="C18" s="144" t="s">
        <v>104</v>
      </c>
      <c r="D18" s="53" t="s">
        <v>0</v>
      </c>
      <c r="E18" s="9"/>
      <c r="F18" s="51"/>
      <c r="G18" s="35"/>
      <c r="H18" s="173"/>
      <c r="I18" s="35"/>
      <c r="J18" s="165">
        <f>J134</f>
        <v>0</v>
      </c>
      <c r="K18" s="120"/>
    </row>
    <row r="19" spans="1:11" ht="13.5" thickBot="1" x14ac:dyDescent="0.25">
      <c r="A19" s="32"/>
      <c r="B19" s="33"/>
      <c r="C19" s="12"/>
      <c r="D19" s="102"/>
      <c r="E19" s="237"/>
      <c r="F19" s="52"/>
      <c r="H19" s="158"/>
    </row>
    <row r="20" spans="1:11" s="18" customFormat="1" ht="15.75" thickBot="1" x14ac:dyDescent="0.25">
      <c r="A20" s="101" t="s">
        <v>43</v>
      </c>
      <c r="B20" s="2"/>
      <c r="C20" s="117" t="s">
        <v>105</v>
      </c>
      <c r="D20" s="1" t="s">
        <v>48</v>
      </c>
      <c r="E20" s="236"/>
      <c r="F20" s="48"/>
      <c r="G20" s="46"/>
      <c r="H20" s="160"/>
      <c r="I20" s="166"/>
      <c r="J20" s="167">
        <f>SUM(J21:J22)</f>
        <v>0</v>
      </c>
    </row>
    <row r="21" spans="1:11" s="18" customFormat="1" x14ac:dyDescent="0.2">
      <c r="A21" s="49" t="s">
        <v>43</v>
      </c>
      <c r="B21" s="126" t="s">
        <v>42</v>
      </c>
      <c r="C21" s="144" t="s">
        <v>104</v>
      </c>
      <c r="D21" s="6" t="s">
        <v>108</v>
      </c>
      <c r="E21" s="238"/>
      <c r="F21" s="125"/>
      <c r="G21" s="35"/>
      <c r="H21" s="138"/>
      <c r="I21" s="139"/>
      <c r="J21" s="165">
        <f>SUM(J160)</f>
        <v>0</v>
      </c>
    </row>
    <row r="22" spans="1:11" s="18" customFormat="1" ht="13.5" thickBot="1" x14ac:dyDescent="0.25">
      <c r="A22" s="54"/>
      <c r="B22" s="55"/>
      <c r="C22" s="131"/>
      <c r="D22" s="53"/>
      <c r="E22" s="238"/>
      <c r="F22" s="125"/>
      <c r="G22" s="35"/>
      <c r="H22" s="138"/>
      <c r="I22" s="139"/>
      <c r="J22" s="165"/>
    </row>
    <row r="23" spans="1:11" s="18" customFormat="1" ht="15.75" thickBot="1" x14ac:dyDescent="0.25">
      <c r="A23" s="101" t="s">
        <v>45</v>
      </c>
      <c r="B23" s="2"/>
      <c r="C23" s="117" t="s">
        <v>105</v>
      </c>
      <c r="D23" s="1" t="s">
        <v>1</v>
      </c>
      <c r="E23" s="236"/>
      <c r="F23" s="48"/>
      <c r="G23" s="46"/>
      <c r="H23" s="160"/>
      <c r="I23" s="166"/>
      <c r="J23" s="167">
        <f>SUM(J24:J25)</f>
        <v>0</v>
      </c>
    </row>
    <row r="24" spans="1:11" s="18" customFormat="1" x14ac:dyDescent="0.2">
      <c r="A24" s="49" t="s">
        <v>45</v>
      </c>
      <c r="B24" s="50" t="s">
        <v>42</v>
      </c>
      <c r="C24" s="144" t="s">
        <v>104</v>
      </c>
      <c r="D24" s="3" t="s">
        <v>71</v>
      </c>
      <c r="E24" s="140"/>
      <c r="F24" s="11"/>
      <c r="G24" s="35"/>
      <c r="H24" s="140"/>
      <c r="I24" s="139"/>
      <c r="J24" s="165">
        <f>SUM(J182)</f>
        <v>0</v>
      </c>
    </row>
    <row r="25" spans="1:11" s="18" customFormat="1" x14ac:dyDescent="0.2">
      <c r="A25" s="49" t="s">
        <v>45</v>
      </c>
      <c r="B25" s="50" t="s">
        <v>43</v>
      </c>
      <c r="C25" s="144" t="s">
        <v>104</v>
      </c>
      <c r="D25" s="3" t="s">
        <v>89</v>
      </c>
      <c r="E25" s="140"/>
      <c r="F25" s="11"/>
      <c r="G25" s="35"/>
      <c r="H25" s="140"/>
      <c r="I25" s="139"/>
      <c r="J25" s="165">
        <f>SUM(J224)</f>
        <v>0</v>
      </c>
    </row>
    <row r="26" spans="1:11" ht="13.5" thickBot="1" x14ac:dyDescent="0.25">
      <c r="A26" s="54"/>
      <c r="B26" s="55"/>
      <c r="C26" s="131"/>
      <c r="D26" s="5"/>
      <c r="E26" s="237"/>
      <c r="F26" s="52"/>
      <c r="H26" s="158"/>
    </row>
    <row r="27" spans="1:11" s="18" customFormat="1" ht="15.75" thickBot="1" x14ac:dyDescent="0.25">
      <c r="A27" s="101" t="s">
        <v>46</v>
      </c>
      <c r="B27" s="2"/>
      <c r="C27" s="117" t="s">
        <v>105</v>
      </c>
      <c r="D27" s="1" t="s">
        <v>15</v>
      </c>
      <c r="E27" s="236"/>
      <c r="F27" s="48"/>
      <c r="G27" s="46"/>
      <c r="H27" s="160"/>
      <c r="I27" s="166"/>
      <c r="J27" s="167">
        <f>SUM(J28:J29)</f>
        <v>0</v>
      </c>
    </row>
    <row r="28" spans="1:11" s="18" customFormat="1" x14ac:dyDescent="0.2">
      <c r="A28" s="49" t="s">
        <v>46</v>
      </c>
      <c r="B28" s="50" t="s">
        <v>42</v>
      </c>
      <c r="C28" s="144" t="s">
        <v>104</v>
      </c>
      <c r="D28" s="56" t="s">
        <v>19</v>
      </c>
      <c r="E28" s="140"/>
      <c r="F28" s="11"/>
      <c r="G28" s="35"/>
      <c r="H28" s="138"/>
      <c r="I28" s="139"/>
      <c r="J28" s="165">
        <f>SUM(J240)</f>
        <v>0</v>
      </c>
    </row>
    <row r="29" spans="1:11" ht="13.5" thickBot="1" x14ac:dyDescent="0.25">
      <c r="A29" s="32"/>
      <c r="B29" s="33"/>
      <c r="C29" s="12"/>
      <c r="D29" s="102"/>
      <c r="E29" s="237"/>
      <c r="F29" s="52"/>
      <c r="H29" s="158"/>
    </row>
    <row r="30" spans="1:11" s="105" customFormat="1" ht="17.25" thickBot="1" x14ac:dyDescent="0.25">
      <c r="A30" s="57" t="s">
        <v>211</v>
      </c>
      <c r="B30" s="43"/>
      <c r="C30" s="58"/>
      <c r="D30" s="44" t="s">
        <v>16</v>
      </c>
      <c r="E30" s="234"/>
      <c r="F30" s="45"/>
      <c r="G30" s="46"/>
      <c r="H30" s="159"/>
      <c r="I30" s="166"/>
      <c r="J30" s="167">
        <f>J27+J23+J20+J15</f>
        <v>0</v>
      </c>
    </row>
    <row r="31" spans="1:11" s="20" customFormat="1" ht="15.75" x14ac:dyDescent="0.2">
      <c r="A31" s="32"/>
      <c r="B31" s="33"/>
      <c r="C31" s="59"/>
      <c r="D31" s="60"/>
      <c r="E31" s="231"/>
      <c r="F31" s="34"/>
      <c r="G31" s="35"/>
      <c r="H31" s="158"/>
      <c r="I31" s="139"/>
      <c r="J31" s="165"/>
    </row>
    <row r="32" spans="1:11" s="20" customFormat="1" ht="15.75" x14ac:dyDescent="0.2">
      <c r="A32" s="32"/>
      <c r="B32" s="33"/>
      <c r="C32" s="59"/>
      <c r="D32" s="61" t="s">
        <v>20</v>
      </c>
      <c r="E32" s="231"/>
      <c r="F32" s="34"/>
      <c r="G32" s="35"/>
      <c r="H32" s="158"/>
      <c r="I32" s="139"/>
      <c r="J32" s="165"/>
    </row>
    <row r="33" spans="1:10" s="20" customFormat="1" ht="42" x14ac:dyDescent="0.2">
      <c r="A33" s="32"/>
      <c r="B33" s="33"/>
      <c r="C33" s="59"/>
      <c r="D33" s="184" t="s">
        <v>217</v>
      </c>
      <c r="E33" s="231"/>
      <c r="F33" s="34"/>
      <c r="G33" s="35"/>
      <c r="H33" s="158"/>
      <c r="I33" s="139"/>
      <c r="J33" s="165"/>
    </row>
    <row r="34" spans="1:10" s="20" customFormat="1" ht="21" x14ac:dyDescent="0.2">
      <c r="A34" s="32"/>
      <c r="B34" s="33"/>
      <c r="C34" s="59"/>
      <c r="D34" s="118" t="s">
        <v>2</v>
      </c>
      <c r="E34" s="231"/>
      <c r="F34" s="34"/>
      <c r="G34" s="35"/>
      <c r="H34" s="158"/>
      <c r="I34" s="139"/>
      <c r="J34" s="165"/>
    </row>
    <row r="35" spans="1:10" s="20" customFormat="1" ht="15.75" x14ac:dyDescent="0.2">
      <c r="A35" s="32"/>
      <c r="B35" s="33"/>
      <c r="C35" s="59"/>
      <c r="D35" s="64"/>
      <c r="E35" s="231"/>
      <c r="F35" s="34"/>
      <c r="G35" s="35"/>
      <c r="H35" s="158"/>
      <c r="I35" s="139"/>
      <c r="J35" s="165"/>
    </row>
    <row r="36" spans="1:10" x14ac:dyDescent="0.2">
      <c r="A36" s="32"/>
      <c r="B36" s="33"/>
      <c r="C36" s="12"/>
      <c r="D36" s="65" t="s">
        <v>51</v>
      </c>
      <c r="E36" s="235"/>
      <c r="F36" s="66"/>
      <c r="H36" s="158"/>
    </row>
    <row r="37" spans="1:10" s="71" customFormat="1" ht="22.5" x14ac:dyDescent="0.2">
      <c r="A37" s="36"/>
      <c r="B37" s="37"/>
      <c r="C37" s="67"/>
      <c r="D37" s="68" t="s">
        <v>183</v>
      </c>
      <c r="E37" s="231"/>
      <c r="F37" s="69"/>
      <c r="G37" s="70"/>
      <c r="H37" s="158"/>
      <c r="I37" s="139"/>
      <c r="J37" s="165"/>
    </row>
    <row r="38" spans="1:10" s="71" customFormat="1" ht="21" x14ac:dyDescent="0.2">
      <c r="A38" s="36"/>
      <c r="B38" s="37"/>
      <c r="C38" s="67"/>
      <c r="D38" s="72" t="s">
        <v>106</v>
      </c>
      <c r="E38" s="231"/>
      <c r="F38" s="69"/>
      <c r="G38" s="70"/>
      <c r="H38" s="158"/>
      <c r="I38" s="139"/>
      <c r="J38" s="165"/>
    </row>
    <row r="39" spans="1:10" s="74" customFormat="1" ht="11.25" x14ac:dyDescent="0.2">
      <c r="A39" s="32"/>
      <c r="B39" s="33"/>
      <c r="C39" s="73"/>
      <c r="D39" s="62"/>
      <c r="E39" s="237"/>
      <c r="F39" s="52"/>
      <c r="G39" s="35"/>
      <c r="H39" s="158"/>
      <c r="I39" s="139"/>
      <c r="J39" s="165"/>
    </row>
    <row r="40" spans="1:10" x14ac:dyDescent="0.2">
      <c r="A40" s="32"/>
      <c r="B40" s="33"/>
      <c r="C40" s="12"/>
      <c r="D40" s="65" t="s">
        <v>52</v>
      </c>
      <c r="E40" s="235"/>
      <c r="F40" s="66"/>
      <c r="H40" s="158"/>
    </row>
    <row r="41" spans="1:10" s="74" customFormat="1" ht="11.25" x14ac:dyDescent="0.2">
      <c r="A41" s="32"/>
      <c r="B41" s="33"/>
      <c r="C41" s="73"/>
      <c r="D41" s="75" t="s">
        <v>8</v>
      </c>
      <c r="E41" s="237"/>
      <c r="F41" s="52"/>
      <c r="G41" s="35"/>
      <c r="H41" s="158"/>
      <c r="I41" s="139"/>
      <c r="J41" s="165"/>
    </row>
    <row r="42" spans="1:10" s="74" customFormat="1" ht="11.25" x14ac:dyDescent="0.2">
      <c r="A42" s="32"/>
      <c r="B42" s="33"/>
      <c r="C42" s="73"/>
      <c r="D42" s="75"/>
      <c r="E42" s="237"/>
      <c r="F42" s="52"/>
      <c r="G42" s="35"/>
      <c r="H42" s="158"/>
      <c r="I42" s="139"/>
      <c r="J42" s="165"/>
    </row>
    <row r="43" spans="1:10" s="74" customFormat="1" ht="45" x14ac:dyDescent="0.2">
      <c r="A43" s="32"/>
      <c r="B43" s="33"/>
      <c r="C43" s="73"/>
      <c r="D43" s="76" t="s">
        <v>66</v>
      </c>
      <c r="E43" s="237"/>
      <c r="F43" s="52"/>
      <c r="G43" s="35"/>
      <c r="H43" s="158"/>
      <c r="I43" s="139"/>
      <c r="J43" s="165"/>
    </row>
    <row r="44" spans="1:10" s="74" customFormat="1" ht="11.25" x14ac:dyDescent="0.2">
      <c r="A44" s="32"/>
      <c r="B44" s="33"/>
      <c r="C44" s="73"/>
      <c r="D44" s="75"/>
      <c r="E44" s="237"/>
      <c r="F44" s="52"/>
      <c r="G44" s="35"/>
      <c r="H44" s="158"/>
      <c r="I44" s="139"/>
      <c r="J44" s="165"/>
    </row>
    <row r="45" spans="1:10" s="74" customFormat="1" ht="33.75" x14ac:dyDescent="0.2">
      <c r="A45" s="32"/>
      <c r="B45" s="33"/>
      <c r="C45" s="73"/>
      <c r="D45" s="76" t="s">
        <v>9</v>
      </c>
      <c r="E45" s="237"/>
      <c r="F45" s="52"/>
      <c r="G45" s="35"/>
      <c r="H45" s="158"/>
      <c r="I45" s="139"/>
      <c r="J45" s="165"/>
    </row>
    <row r="46" spans="1:10" s="79" customFormat="1" ht="22.5" x14ac:dyDescent="0.2">
      <c r="A46" s="36"/>
      <c r="B46" s="37"/>
      <c r="C46" s="77"/>
      <c r="D46" s="62" t="s">
        <v>5</v>
      </c>
      <c r="E46" s="237"/>
      <c r="F46" s="78"/>
      <c r="G46" s="70"/>
      <c r="H46" s="158"/>
      <c r="I46" s="139"/>
      <c r="J46" s="165"/>
    </row>
    <row r="47" spans="1:10" s="74" customFormat="1" ht="22.5" x14ac:dyDescent="0.2">
      <c r="A47" s="32"/>
      <c r="B47" s="33"/>
      <c r="C47" s="73"/>
      <c r="D47" s="76" t="s">
        <v>6</v>
      </c>
      <c r="E47" s="237"/>
      <c r="F47" s="52"/>
      <c r="G47" s="35"/>
      <c r="H47" s="158"/>
      <c r="I47" s="139"/>
      <c r="J47" s="165"/>
    </row>
    <row r="48" spans="1:10" s="79" customFormat="1" ht="22.5" x14ac:dyDescent="0.2">
      <c r="A48" s="36"/>
      <c r="B48" s="37"/>
      <c r="C48" s="77"/>
      <c r="D48" s="62" t="s">
        <v>7</v>
      </c>
      <c r="E48" s="237"/>
      <c r="F48" s="78"/>
      <c r="G48" s="70"/>
      <c r="H48" s="158"/>
      <c r="I48" s="139"/>
      <c r="J48" s="165"/>
    </row>
    <row r="49" spans="1:11" s="74" customFormat="1" ht="11.25" x14ac:dyDescent="0.2">
      <c r="A49" s="32"/>
      <c r="B49" s="33"/>
      <c r="C49" s="73"/>
      <c r="D49" s="76" t="s">
        <v>17</v>
      </c>
      <c r="E49" s="237"/>
      <c r="F49" s="52"/>
      <c r="G49" s="35"/>
      <c r="H49" s="158"/>
      <c r="I49" s="139"/>
      <c r="J49" s="165"/>
    </row>
    <row r="50" spans="1:11" s="79" customFormat="1" ht="11.25" x14ac:dyDescent="0.2">
      <c r="A50" s="36"/>
      <c r="B50" s="37"/>
      <c r="C50" s="77"/>
      <c r="D50" s="62" t="s">
        <v>18</v>
      </c>
      <c r="E50" s="237"/>
      <c r="F50" s="78"/>
      <c r="G50" s="70"/>
      <c r="H50" s="158"/>
      <c r="I50" s="139"/>
      <c r="J50" s="165"/>
    </row>
    <row r="51" spans="1:11" s="74" customFormat="1" ht="45" x14ac:dyDescent="0.2">
      <c r="A51" s="32"/>
      <c r="B51" s="33"/>
      <c r="C51" s="73"/>
      <c r="D51" s="80" t="s">
        <v>3</v>
      </c>
      <c r="E51" s="237"/>
      <c r="F51" s="52"/>
      <c r="G51" s="35"/>
      <c r="H51" s="158"/>
      <c r="I51" s="139"/>
      <c r="J51" s="165"/>
    </row>
    <row r="52" spans="1:11" s="79" customFormat="1" ht="11.25" x14ac:dyDescent="0.2">
      <c r="A52" s="36"/>
      <c r="B52" s="37"/>
      <c r="C52" s="77"/>
      <c r="D52" s="63" t="s">
        <v>4</v>
      </c>
      <c r="E52" s="237"/>
      <c r="F52" s="78"/>
      <c r="G52" s="70"/>
      <c r="H52" s="158"/>
      <c r="I52" s="139"/>
      <c r="J52" s="165"/>
    </row>
    <row r="53" spans="1:11" s="74" customFormat="1" ht="33.75" x14ac:dyDescent="0.2">
      <c r="A53" s="32"/>
      <c r="B53" s="33"/>
      <c r="C53" s="73"/>
      <c r="D53" s="76" t="s">
        <v>21</v>
      </c>
      <c r="E53" s="237"/>
      <c r="F53" s="52"/>
      <c r="G53" s="35"/>
      <c r="H53" s="158"/>
      <c r="I53" s="139"/>
      <c r="J53" s="165"/>
    </row>
    <row r="54" spans="1:11" s="79" customFormat="1" ht="33.75" x14ac:dyDescent="0.2">
      <c r="A54" s="36"/>
      <c r="B54" s="37"/>
      <c r="C54" s="77"/>
      <c r="D54" s="62" t="s">
        <v>22</v>
      </c>
      <c r="E54" s="237"/>
      <c r="F54" s="78"/>
      <c r="G54" s="70"/>
      <c r="H54" s="158"/>
      <c r="I54" s="139"/>
      <c r="J54" s="165"/>
    </row>
    <row r="55" spans="1:11" s="74" customFormat="1" ht="22.5" x14ac:dyDescent="0.2">
      <c r="A55" s="32"/>
      <c r="B55" s="33"/>
      <c r="C55" s="73"/>
      <c r="D55" s="76" t="s">
        <v>53</v>
      </c>
      <c r="E55" s="237"/>
      <c r="F55" s="52"/>
      <c r="G55" s="35"/>
      <c r="H55" s="158"/>
      <c r="I55" s="139"/>
      <c r="J55" s="165"/>
    </row>
    <row r="56" spans="1:11" s="79" customFormat="1" ht="22.5" x14ac:dyDescent="0.2">
      <c r="A56" s="36"/>
      <c r="B56" s="37"/>
      <c r="C56" s="77"/>
      <c r="D56" s="62" t="s">
        <v>54</v>
      </c>
      <c r="E56" s="237"/>
      <c r="F56" s="78"/>
      <c r="G56" s="70"/>
      <c r="H56" s="158"/>
      <c r="I56" s="139"/>
      <c r="J56" s="165"/>
    </row>
    <row r="57" spans="1:11" s="74" customFormat="1" ht="22.5" x14ac:dyDescent="0.2">
      <c r="A57" s="32"/>
      <c r="B57" s="33"/>
      <c r="C57" s="73"/>
      <c r="D57" s="76" t="s">
        <v>23</v>
      </c>
      <c r="E57" s="237"/>
      <c r="F57" s="52"/>
      <c r="G57" s="35"/>
      <c r="H57" s="158"/>
      <c r="I57" s="139"/>
      <c r="J57" s="165"/>
    </row>
    <row r="58" spans="1:11" s="74" customFormat="1" ht="22.5" x14ac:dyDescent="0.2">
      <c r="A58" s="32"/>
      <c r="B58" s="33"/>
      <c r="C58" s="73"/>
      <c r="D58" s="62" t="s">
        <v>24</v>
      </c>
      <c r="E58" s="237"/>
      <c r="F58" s="52"/>
      <c r="G58" s="35"/>
      <c r="H58" s="158"/>
      <c r="I58" s="139"/>
      <c r="J58" s="165"/>
    </row>
    <row r="59" spans="1:11" s="74" customFormat="1" ht="22.5" x14ac:dyDescent="0.2">
      <c r="A59" s="32"/>
      <c r="B59" s="33"/>
      <c r="C59" s="73"/>
      <c r="D59" s="76" t="s">
        <v>12</v>
      </c>
      <c r="E59" s="237"/>
      <c r="F59" s="52"/>
      <c r="G59" s="35"/>
      <c r="H59" s="158"/>
      <c r="I59" s="139"/>
      <c r="J59" s="165"/>
    </row>
    <row r="60" spans="1:11" s="79" customFormat="1" ht="11.25" x14ac:dyDescent="0.2">
      <c r="A60" s="36"/>
      <c r="B60" s="37"/>
      <c r="C60" s="77"/>
      <c r="D60" s="76" t="s">
        <v>13</v>
      </c>
      <c r="E60" s="237"/>
      <c r="F60" s="78"/>
      <c r="G60" s="70"/>
      <c r="H60" s="158"/>
      <c r="I60" s="139"/>
      <c r="J60" s="165"/>
    </row>
    <row r="61" spans="1:11" s="79" customFormat="1" ht="12" thickBot="1" x14ac:dyDescent="0.25">
      <c r="A61" s="36"/>
      <c r="B61" s="37"/>
      <c r="C61" s="77"/>
      <c r="D61" s="76"/>
      <c r="E61" s="237"/>
      <c r="F61" s="78"/>
      <c r="G61" s="70"/>
      <c r="H61" s="158"/>
      <c r="I61" s="139"/>
      <c r="J61" s="165"/>
    </row>
    <row r="62" spans="1:11" s="85" customFormat="1" ht="15" x14ac:dyDescent="0.2">
      <c r="A62" s="174" t="s">
        <v>42</v>
      </c>
      <c r="B62" s="175"/>
      <c r="C62" s="176" t="s">
        <v>105</v>
      </c>
      <c r="D62" s="177" t="s">
        <v>44</v>
      </c>
      <c r="E62" s="239"/>
      <c r="F62" s="178"/>
      <c r="G62" s="179"/>
      <c r="H62" s="180"/>
      <c r="I62" s="179"/>
      <c r="J62" s="181"/>
      <c r="K62" s="149"/>
    </row>
    <row r="63" spans="1:11" s="314" customFormat="1" ht="15.75" customHeight="1" x14ac:dyDescent="0.2">
      <c r="A63" s="221"/>
      <c r="B63" s="222"/>
      <c r="C63" s="307"/>
      <c r="D63" s="308"/>
      <c r="E63" s="309"/>
      <c r="F63" s="310"/>
      <c r="G63" s="223"/>
      <c r="H63" s="311"/>
      <c r="I63" s="223"/>
      <c r="J63" s="312"/>
      <c r="K63" s="313"/>
    </row>
    <row r="64" spans="1:11" s="277" customFormat="1" ht="12.75" customHeight="1" x14ac:dyDescent="0.2">
      <c r="A64" s="270" t="s">
        <v>42</v>
      </c>
      <c r="B64" s="271" t="s">
        <v>42</v>
      </c>
      <c r="C64" s="272" t="s">
        <v>104</v>
      </c>
      <c r="D64" s="273" t="s">
        <v>141</v>
      </c>
      <c r="E64" s="274"/>
      <c r="F64" s="290"/>
      <c r="G64" s="275"/>
      <c r="H64" s="276"/>
      <c r="I64" s="275"/>
      <c r="J64" s="341"/>
    </row>
    <row r="65" spans="1:10" s="289" customFormat="1" x14ac:dyDescent="0.2">
      <c r="A65" s="269"/>
      <c r="B65" s="267"/>
      <c r="C65" s="195"/>
      <c r="D65" s="291"/>
      <c r="E65" s="140"/>
      <c r="F65" s="278"/>
      <c r="G65" s="139"/>
      <c r="H65" s="138"/>
      <c r="I65" s="139"/>
      <c r="J65" s="342"/>
    </row>
    <row r="66" spans="1:10" s="289" customFormat="1" x14ac:dyDescent="0.2">
      <c r="A66" s="221" t="s">
        <v>42</v>
      </c>
      <c r="B66" s="222" t="s">
        <v>42</v>
      </c>
      <c r="C66" s="343" t="s">
        <v>142</v>
      </c>
      <c r="D66" s="344" t="s">
        <v>143</v>
      </c>
      <c r="E66" s="140"/>
      <c r="F66" s="345"/>
      <c r="G66" s="139"/>
      <c r="H66" s="138"/>
      <c r="I66" s="139"/>
      <c r="J66" s="342"/>
    </row>
    <row r="67" spans="1:10" s="289" customFormat="1" x14ac:dyDescent="0.2">
      <c r="A67" s="267"/>
      <c r="B67" s="267"/>
      <c r="C67" s="195"/>
      <c r="D67" s="291"/>
      <c r="E67" s="140"/>
      <c r="F67" s="345"/>
      <c r="G67" s="139"/>
      <c r="H67" s="138"/>
      <c r="I67" s="139"/>
      <c r="J67" s="342"/>
    </row>
    <row r="68" spans="1:10" s="289" customFormat="1" ht="33.75" x14ac:dyDescent="0.2">
      <c r="A68" s="267"/>
      <c r="B68" s="267"/>
      <c r="C68" s="195"/>
      <c r="D68" s="347" t="s">
        <v>193</v>
      </c>
      <c r="E68" s="140"/>
      <c r="F68" s="345"/>
      <c r="G68" s="139"/>
      <c r="H68" s="138"/>
      <c r="I68" s="139"/>
      <c r="J68" s="342"/>
    </row>
    <row r="69" spans="1:10" s="289" customFormat="1" ht="22.5" x14ac:dyDescent="0.2">
      <c r="A69" s="267"/>
      <c r="B69" s="267"/>
      <c r="C69" s="195"/>
      <c r="D69" s="347" t="s">
        <v>194</v>
      </c>
      <c r="E69" s="140"/>
      <c r="F69" s="345"/>
      <c r="G69" s="139"/>
      <c r="H69" s="138"/>
      <c r="I69" s="139"/>
      <c r="J69" s="342"/>
    </row>
    <row r="70" spans="1:10" s="289" customFormat="1" x14ac:dyDescent="0.2">
      <c r="A70" s="267"/>
      <c r="B70" s="267"/>
      <c r="C70" s="195"/>
      <c r="D70" s="291"/>
      <c r="E70" s="140"/>
      <c r="F70" s="345"/>
      <c r="G70" s="139"/>
      <c r="H70" s="138"/>
      <c r="I70" s="139"/>
      <c r="J70" s="342"/>
    </row>
    <row r="71" spans="1:10" s="289" customFormat="1" x14ac:dyDescent="0.2">
      <c r="A71" s="221" t="s">
        <v>42</v>
      </c>
      <c r="B71" s="348" t="s">
        <v>42</v>
      </c>
      <c r="C71" s="349" t="s">
        <v>42</v>
      </c>
      <c r="D71" s="350" t="s">
        <v>144</v>
      </c>
      <c r="E71" s="351">
        <v>1</v>
      </c>
      <c r="F71" s="345" t="s">
        <v>145</v>
      </c>
      <c r="G71" s="139"/>
      <c r="H71" s="138"/>
      <c r="I71" s="139">
        <f>IF(ISBLANK(E71),"",G71+H71)</f>
        <v>0</v>
      </c>
      <c r="J71" s="342">
        <f>IF(ISBLANK(E71),"",E71*I71)</f>
        <v>0</v>
      </c>
    </row>
    <row r="72" spans="1:10" s="289" customFormat="1" ht="22.5" x14ac:dyDescent="0.2">
      <c r="A72" s="352"/>
      <c r="B72" s="222"/>
      <c r="C72" s="349"/>
      <c r="D72" s="353" t="s">
        <v>146</v>
      </c>
      <c r="E72" s="351"/>
      <c r="F72" s="345"/>
      <c r="G72" s="139"/>
      <c r="H72" s="138"/>
      <c r="I72" s="139" t="str">
        <f t="shared" ref="I72:I80" si="0">IF(ISBLANK(E72),"",G72+H72)</f>
        <v/>
      </c>
      <c r="J72" s="342" t="str">
        <f t="shared" ref="J72:J80" si="1">IF(ISBLANK(E72),"",E72*I72)</f>
        <v/>
      </c>
    </row>
    <row r="73" spans="1:10" s="289" customFormat="1" x14ac:dyDescent="0.2">
      <c r="A73" s="221" t="s">
        <v>42</v>
      </c>
      <c r="B73" s="222" t="s">
        <v>42</v>
      </c>
      <c r="C73" s="349" t="s">
        <v>43</v>
      </c>
      <c r="D73" s="354" t="s">
        <v>147</v>
      </c>
      <c r="E73" s="351">
        <v>0</v>
      </c>
      <c r="F73" s="345" t="s">
        <v>58</v>
      </c>
      <c r="G73" s="139"/>
      <c r="H73" s="138"/>
      <c r="I73" s="139">
        <f t="shared" si="0"/>
        <v>0</v>
      </c>
      <c r="J73" s="342">
        <f t="shared" si="1"/>
        <v>0</v>
      </c>
    </row>
    <row r="74" spans="1:10" s="289" customFormat="1" ht="22.5" x14ac:dyDescent="0.2">
      <c r="A74" s="352"/>
      <c r="B74" s="222"/>
      <c r="C74" s="349"/>
      <c r="D74" s="356" t="s">
        <v>195</v>
      </c>
      <c r="E74" s="351"/>
      <c r="F74" s="345"/>
      <c r="G74" s="139"/>
      <c r="H74" s="138"/>
      <c r="I74" s="139" t="str">
        <f t="shared" si="0"/>
        <v/>
      </c>
      <c r="J74" s="342" t="str">
        <f t="shared" si="1"/>
        <v/>
      </c>
    </row>
    <row r="75" spans="1:10" s="289" customFormat="1" x14ac:dyDescent="0.2">
      <c r="A75" s="352"/>
      <c r="B75" s="222"/>
      <c r="C75" s="349"/>
      <c r="D75" s="355" t="s">
        <v>148</v>
      </c>
      <c r="E75" s="351"/>
      <c r="F75" s="345"/>
      <c r="G75" s="139"/>
      <c r="H75" s="138"/>
      <c r="I75" s="139" t="str">
        <f t="shared" si="0"/>
        <v/>
      </c>
      <c r="J75" s="342" t="str">
        <f t="shared" si="1"/>
        <v/>
      </c>
    </row>
    <row r="76" spans="1:10" s="289" customFormat="1" ht="22.5" x14ac:dyDescent="0.2">
      <c r="A76" s="352"/>
      <c r="B76" s="222"/>
      <c r="C76" s="349"/>
      <c r="D76" s="356" t="s">
        <v>149</v>
      </c>
      <c r="E76" s="351"/>
      <c r="F76" s="345"/>
      <c r="G76" s="139"/>
      <c r="H76" s="138"/>
      <c r="I76" s="139" t="str">
        <f t="shared" si="0"/>
        <v/>
      </c>
      <c r="J76" s="342" t="str">
        <f t="shared" si="1"/>
        <v/>
      </c>
    </row>
    <row r="77" spans="1:10" s="289" customFormat="1" ht="22.5" x14ac:dyDescent="0.2">
      <c r="A77" s="352"/>
      <c r="B77" s="222"/>
      <c r="C77" s="349"/>
      <c r="D77" s="356" t="s">
        <v>150</v>
      </c>
      <c r="E77" s="351"/>
      <c r="F77" s="345"/>
      <c r="G77" s="139"/>
      <c r="H77" s="138"/>
      <c r="I77" s="139" t="str">
        <f t="shared" si="0"/>
        <v/>
      </c>
      <c r="J77" s="342" t="str">
        <f t="shared" si="1"/>
        <v/>
      </c>
    </row>
    <row r="78" spans="1:10" s="289" customFormat="1" x14ac:dyDescent="0.2">
      <c r="A78" s="221" t="s">
        <v>42</v>
      </c>
      <c r="B78" s="222" t="s">
        <v>42</v>
      </c>
      <c r="C78" s="349" t="s">
        <v>45</v>
      </c>
      <c r="D78" s="357" t="s">
        <v>59</v>
      </c>
      <c r="E78" s="358">
        <f>300*1</f>
        <v>300</v>
      </c>
      <c r="F78" s="359" t="s">
        <v>58</v>
      </c>
      <c r="G78" s="139"/>
      <c r="H78" s="138"/>
      <c r="I78" s="139">
        <f t="shared" si="0"/>
        <v>0</v>
      </c>
      <c r="J78" s="342">
        <f t="shared" si="1"/>
        <v>0</v>
      </c>
    </row>
    <row r="79" spans="1:10" s="289" customFormat="1" ht="33.75" x14ac:dyDescent="0.2">
      <c r="A79" s="352"/>
      <c r="B79" s="222"/>
      <c r="C79" s="349"/>
      <c r="D79" s="360" t="s">
        <v>196</v>
      </c>
      <c r="E79" s="358"/>
      <c r="F79" s="359"/>
      <c r="G79" s="139"/>
      <c r="H79" s="138"/>
      <c r="I79" s="139" t="str">
        <f t="shared" si="0"/>
        <v/>
      </c>
      <c r="J79" s="342" t="str">
        <f t="shared" si="1"/>
        <v/>
      </c>
    </row>
    <row r="80" spans="1:10" s="289" customFormat="1" x14ac:dyDescent="0.2">
      <c r="A80" s="222"/>
      <c r="B80" s="222"/>
      <c r="C80" s="349"/>
      <c r="D80" s="360" t="s">
        <v>197</v>
      </c>
      <c r="E80" s="358"/>
      <c r="F80" s="359"/>
      <c r="G80" s="139"/>
      <c r="H80" s="138"/>
      <c r="I80" s="139" t="str">
        <f t="shared" si="0"/>
        <v/>
      </c>
      <c r="J80" s="342" t="str">
        <f t="shared" si="1"/>
        <v/>
      </c>
    </row>
    <row r="81" spans="1:10" s="289" customFormat="1" ht="13.5" thickBot="1" x14ac:dyDescent="0.25">
      <c r="A81" s="269"/>
      <c r="B81" s="267"/>
      <c r="C81" s="195"/>
      <c r="D81" s="291"/>
      <c r="E81" s="140"/>
      <c r="F81" s="278"/>
      <c r="G81" s="139"/>
      <c r="H81" s="138"/>
      <c r="I81" s="139"/>
      <c r="J81" s="342"/>
    </row>
    <row r="82" spans="1:10" s="288" customFormat="1" ht="13.5" thickBot="1" x14ac:dyDescent="0.25">
      <c r="A82" s="280" t="s">
        <v>42</v>
      </c>
      <c r="B82" s="281" t="s">
        <v>42</v>
      </c>
      <c r="C82" s="282" t="s">
        <v>213</v>
      </c>
      <c r="D82" s="283" t="s">
        <v>151</v>
      </c>
      <c r="E82" s="284"/>
      <c r="F82" s="285"/>
      <c r="G82" s="286"/>
      <c r="H82" s="287"/>
      <c r="I82" s="286"/>
      <c r="J82" s="361">
        <f>SUM(J71:J79)</f>
        <v>0</v>
      </c>
    </row>
    <row r="83" spans="1:10" s="289" customFormat="1" x14ac:dyDescent="0.2">
      <c r="A83" s="269"/>
      <c r="B83" s="267"/>
      <c r="C83" s="195"/>
      <c r="D83" s="291"/>
      <c r="E83" s="140"/>
      <c r="F83" s="278"/>
      <c r="G83" s="139"/>
      <c r="H83" s="138"/>
      <c r="I83" s="139"/>
      <c r="J83" s="342"/>
    </row>
    <row r="84" spans="1:10" s="277" customFormat="1" ht="12.75" customHeight="1" x14ac:dyDescent="0.2">
      <c r="A84" s="270" t="s">
        <v>42</v>
      </c>
      <c r="B84" s="271" t="s">
        <v>43</v>
      </c>
      <c r="C84" s="272" t="s">
        <v>104</v>
      </c>
      <c r="D84" s="273" t="s">
        <v>152</v>
      </c>
      <c r="E84" s="274"/>
      <c r="F84" s="290"/>
      <c r="G84" s="275"/>
      <c r="H84" s="276"/>
      <c r="I84" s="275"/>
      <c r="J84" s="341"/>
    </row>
    <row r="85" spans="1:10" s="289" customFormat="1" x14ac:dyDescent="0.2">
      <c r="A85" s="269"/>
      <c r="B85" s="267"/>
      <c r="C85" s="195"/>
      <c r="D85" s="291"/>
      <c r="E85" s="140"/>
      <c r="F85" s="278"/>
      <c r="G85" s="139"/>
      <c r="H85" s="138"/>
      <c r="I85" s="139"/>
      <c r="J85" s="342"/>
    </row>
    <row r="86" spans="1:10" s="289" customFormat="1" x14ac:dyDescent="0.2">
      <c r="A86" s="221" t="s">
        <v>42</v>
      </c>
      <c r="B86" s="348" t="s">
        <v>43</v>
      </c>
      <c r="C86" s="349" t="s">
        <v>42</v>
      </c>
      <c r="D86" s="350" t="s">
        <v>171</v>
      </c>
      <c r="E86" s="351">
        <f>2.1*2.3*0.6*8</f>
        <v>23.184000000000001</v>
      </c>
      <c r="F86" s="345" t="s">
        <v>58</v>
      </c>
      <c r="G86" s="158"/>
      <c r="H86" s="138"/>
      <c r="I86" s="139">
        <f>IF(ISBLANK(E86),"",G86+H86)</f>
        <v>0</v>
      </c>
      <c r="J86" s="342">
        <f>IF(ISBLANK(E86),"",E86*I86)</f>
        <v>0</v>
      </c>
    </row>
    <row r="87" spans="1:10" s="289" customFormat="1" ht="22.5" x14ac:dyDescent="0.2">
      <c r="A87" s="352"/>
      <c r="B87" s="222"/>
      <c r="C87" s="349"/>
      <c r="D87" s="353" t="s">
        <v>172</v>
      </c>
      <c r="E87" s="351"/>
      <c r="F87" s="345"/>
      <c r="G87" s="158"/>
      <c r="H87" s="138"/>
      <c r="I87" s="139" t="str">
        <f t="shared" ref="I87:I98" si="2">IF(ISBLANK(E87),"",G87+H87)</f>
        <v/>
      </c>
      <c r="J87" s="342" t="str">
        <f t="shared" ref="J87:J98" si="3">IF(ISBLANK(E87),"",E87*I87)</f>
        <v/>
      </c>
    </row>
    <row r="88" spans="1:10" s="289" customFormat="1" x14ac:dyDescent="0.2">
      <c r="A88" s="221"/>
      <c r="B88" s="348"/>
      <c r="C88" s="349"/>
      <c r="D88" s="353" t="s">
        <v>173</v>
      </c>
      <c r="E88" s="351"/>
      <c r="F88" s="345"/>
      <c r="G88" s="158"/>
      <c r="H88" s="138"/>
      <c r="I88" s="139" t="str">
        <f t="shared" si="2"/>
        <v/>
      </c>
      <c r="J88" s="342" t="str">
        <f t="shared" si="3"/>
        <v/>
      </c>
    </row>
    <row r="89" spans="1:10" s="289" customFormat="1" x14ac:dyDescent="0.2">
      <c r="A89" s="221" t="s">
        <v>42</v>
      </c>
      <c r="B89" s="348" t="s">
        <v>43</v>
      </c>
      <c r="C89" s="349" t="s">
        <v>43</v>
      </c>
      <c r="D89" s="350" t="s">
        <v>153</v>
      </c>
      <c r="E89" s="351"/>
      <c r="F89" s="345"/>
      <c r="G89" s="158"/>
      <c r="H89" s="138"/>
      <c r="I89" s="139" t="str">
        <f t="shared" si="2"/>
        <v/>
      </c>
      <c r="J89" s="342" t="str">
        <f t="shared" si="3"/>
        <v/>
      </c>
    </row>
    <row r="90" spans="1:10" s="289" customFormat="1" ht="22.5" x14ac:dyDescent="0.2">
      <c r="A90" s="352"/>
      <c r="B90" s="222"/>
      <c r="C90" s="349"/>
      <c r="D90" s="347" t="s">
        <v>154</v>
      </c>
      <c r="E90" s="351"/>
      <c r="F90" s="345"/>
      <c r="G90" s="158"/>
      <c r="H90" s="138"/>
      <c r="I90" s="139" t="str">
        <f t="shared" si="2"/>
        <v/>
      </c>
      <c r="J90" s="342" t="str">
        <f t="shared" si="3"/>
        <v/>
      </c>
    </row>
    <row r="91" spans="1:10" s="289" customFormat="1" x14ac:dyDescent="0.2">
      <c r="A91" s="221" t="s">
        <v>42</v>
      </c>
      <c r="B91" s="348" t="s">
        <v>43</v>
      </c>
      <c r="C91" s="349" t="s">
        <v>31</v>
      </c>
      <c r="D91" s="353" t="s">
        <v>155</v>
      </c>
      <c r="E91" s="351">
        <f>8*(1.9*2.1*0.6+0.9*0.9*0.8)</f>
        <v>24.335999999999999</v>
      </c>
      <c r="F91" s="345" t="s">
        <v>58</v>
      </c>
      <c r="G91" s="158"/>
      <c r="H91" s="138"/>
      <c r="I91" s="139">
        <f t="shared" si="2"/>
        <v>0</v>
      </c>
      <c r="J91" s="342">
        <f t="shared" si="3"/>
        <v>0</v>
      </c>
    </row>
    <row r="92" spans="1:10" s="289" customFormat="1" x14ac:dyDescent="0.2">
      <c r="A92" s="221" t="s">
        <v>42</v>
      </c>
      <c r="B92" s="348" t="s">
        <v>43</v>
      </c>
      <c r="C92" s="349" t="s">
        <v>27</v>
      </c>
      <c r="D92" s="347" t="s">
        <v>156</v>
      </c>
      <c r="E92" s="351">
        <f>8*250/1000</f>
        <v>2</v>
      </c>
      <c r="F92" s="345" t="s">
        <v>11</v>
      </c>
      <c r="G92" s="158"/>
      <c r="H92" s="138"/>
      <c r="I92" s="139">
        <f t="shared" si="2"/>
        <v>0</v>
      </c>
      <c r="J92" s="342">
        <f t="shared" si="3"/>
        <v>0</v>
      </c>
    </row>
    <row r="93" spans="1:10" s="289" customFormat="1" x14ac:dyDescent="0.2">
      <c r="A93" s="221" t="s">
        <v>42</v>
      </c>
      <c r="B93" s="348" t="s">
        <v>43</v>
      </c>
      <c r="C93" s="349" t="s">
        <v>14</v>
      </c>
      <c r="D93" s="347" t="s">
        <v>60</v>
      </c>
      <c r="E93" s="351">
        <f>8*((1.9+2.1)*0.6+(0.9+0.9)*0.8)*2</f>
        <v>61.44</v>
      </c>
      <c r="F93" s="345" t="s">
        <v>32</v>
      </c>
      <c r="G93" s="158"/>
      <c r="H93" s="138"/>
      <c r="I93" s="139">
        <f t="shared" si="2"/>
        <v>0</v>
      </c>
      <c r="J93" s="342">
        <f t="shared" si="3"/>
        <v>0</v>
      </c>
    </row>
    <row r="94" spans="1:10" s="289" customFormat="1" x14ac:dyDescent="0.2">
      <c r="A94" s="362" t="s">
        <v>42</v>
      </c>
      <c r="B94" s="363" t="s">
        <v>43</v>
      </c>
      <c r="C94" s="349" t="s">
        <v>45</v>
      </c>
      <c r="D94" s="350" t="s">
        <v>157</v>
      </c>
      <c r="E94" s="351">
        <v>8</v>
      </c>
      <c r="F94" s="364" t="s">
        <v>25</v>
      </c>
      <c r="G94" s="158"/>
      <c r="H94" s="138"/>
      <c r="I94" s="139">
        <f t="shared" si="2"/>
        <v>0</v>
      </c>
      <c r="J94" s="342">
        <f t="shared" si="3"/>
        <v>0</v>
      </c>
    </row>
    <row r="95" spans="1:10" s="289" customFormat="1" ht="22.5" x14ac:dyDescent="0.2">
      <c r="A95" s="362"/>
      <c r="B95" s="365"/>
      <c r="C95" s="349"/>
      <c r="D95" s="346" t="s">
        <v>158</v>
      </c>
      <c r="E95" s="351"/>
      <c r="F95" s="364"/>
      <c r="G95" s="139"/>
      <c r="H95" s="138"/>
      <c r="I95" s="139" t="str">
        <f t="shared" si="2"/>
        <v/>
      </c>
      <c r="J95" s="342" t="str">
        <f t="shared" si="3"/>
        <v/>
      </c>
    </row>
    <row r="96" spans="1:10" s="289" customFormat="1" x14ac:dyDescent="0.2">
      <c r="A96" s="362"/>
      <c r="B96" s="365"/>
      <c r="C96" s="349"/>
      <c r="D96" s="346" t="s">
        <v>198</v>
      </c>
      <c r="E96" s="351"/>
      <c r="F96" s="364"/>
      <c r="G96" s="139"/>
      <c r="H96" s="138"/>
      <c r="I96" s="139" t="str">
        <f t="shared" si="2"/>
        <v/>
      </c>
      <c r="J96" s="342" t="str">
        <f t="shared" si="3"/>
        <v/>
      </c>
    </row>
    <row r="97" spans="1:14" s="289" customFormat="1" x14ac:dyDescent="0.2">
      <c r="A97" s="362" t="s">
        <v>42</v>
      </c>
      <c r="B97" s="363" t="s">
        <v>43</v>
      </c>
      <c r="C97" s="349" t="s">
        <v>46</v>
      </c>
      <c r="D97" s="350" t="s">
        <v>61</v>
      </c>
      <c r="E97" s="351">
        <v>0</v>
      </c>
      <c r="F97" s="364" t="s">
        <v>11</v>
      </c>
      <c r="G97" s="139"/>
      <c r="H97" s="138"/>
      <c r="I97" s="139">
        <f t="shared" si="2"/>
        <v>0</v>
      </c>
      <c r="J97" s="342">
        <f t="shared" si="3"/>
        <v>0</v>
      </c>
    </row>
    <row r="98" spans="1:14" s="289" customFormat="1" x14ac:dyDescent="0.2">
      <c r="A98" s="362"/>
      <c r="B98" s="365"/>
      <c r="C98" s="349"/>
      <c r="D98" s="346" t="s">
        <v>159</v>
      </c>
      <c r="E98" s="351"/>
      <c r="F98" s="364"/>
      <c r="G98" s="139"/>
      <c r="H98" s="138"/>
      <c r="I98" s="139" t="str">
        <f t="shared" si="2"/>
        <v/>
      </c>
      <c r="J98" s="342" t="str">
        <f t="shared" si="3"/>
        <v/>
      </c>
    </row>
    <row r="99" spans="1:14" s="289" customFormat="1" ht="13.5" thickBot="1" x14ac:dyDescent="0.25">
      <c r="A99" s="362"/>
      <c r="B99" s="365"/>
      <c r="C99" s="349"/>
      <c r="D99" s="360"/>
      <c r="E99" s="351"/>
      <c r="F99" s="364"/>
      <c r="G99" s="139"/>
      <c r="H99" s="138"/>
      <c r="I99" s="139"/>
      <c r="J99" s="342"/>
    </row>
    <row r="100" spans="1:14" s="288" customFormat="1" ht="13.5" thickBot="1" x14ac:dyDescent="0.25">
      <c r="A100" s="280" t="s">
        <v>42</v>
      </c>
      <c r="B100" s="281" t="s">
        <v>43</v>
      </c>
      <c r="C100" s="282" t="s">
        <v>213</v>
      </c>
      <c r="D100" s="283" t="s">
        <v>160</v>
      </c>
      <c r="E100" s="284"/>
      <c r="F100" s="285"/>
      <c r="G100" s="286"/>
      <c r="H100" s="287"/>
      <c r="I100" s="286"/>
      <c r="J100" s="361">
        <f>SUM(J86:J98)</f>
        <v>0</v>
      </c>
    </row>
    <row r="101" spans="1:14" s="289" customFormat="1" x14ac:dyDescent="0.2">
      <c r="A101" s="269"/>
      <c r="B101" s="267"/>
      <c r="C101" s="195"/>
      <c r="D101" s="295"/>
      <c r="E101" s="140"/>
      <c r="F101" s="278"/>
      <c r="G101" s="139"/>
      <c r="H101" s="138"/>
      <c r="I101" s="139"/>
      <c r="J101" s="342"/>
    </row>
    <row r="102" spans="1:14" s="277" customFormat="1" x14ac:dyDescent="0.2">
      <c r="A102" s="270" t="s">
        <v>42</v>
      </c>
      <c r="B102" s="271" t="s">
        <v>45</v>
      </c>
      <c r="C102" s="272" t="s">
        <v>104</v>
      </c>
      <c r="D102" s="273" t="s">
        <v>0</v>
      </c>
      <c r="E102" s="274"/>
      <c r="F102" s="290"/>
      <c r="G102" s="275"/>
      <c r="H102" s="276"/>
      <c r="I102" s="275"/>
      <c r="J102" s="341"/>
    </row>
    <row r="103" spans="1:14" s="289" customFormat="1" x14ac:dyDescent="0.2">
      <c r="A103" s="269"/>
      <c r="B103" s="267"/>
      <c r="C103" s="195"/>
      <c r="D103" s="295"/>
      <c r="E103" s="140"/>
      <c r="F103" s="278"/>
      <c r="G103" s="139"/>
      <c r="H103" s="138"/>
      <c r="I103" s="139"/>
      <c r="J103" s="342"/>
    </row>
    <row r="104" spans="1:14" s="289" customFormat="1" x14ac:dyDescent="0.2">
      <c r="A104" s="269" t="s">
        <v>42</v>
      </c>
      <c r="B104" s="267" t="s">
        <v>45</v>
      </c>
      <c r="C104" s="195" t="s">
        <v>142</v>
      </c>
      <c r="D104" s="268" t="s">
        <v>62</v>
      </c>
      <c r="E104" s="140"/>
      <c r="F104" s="278"/>
      <c r="G104" s="139"/>
      <c r="H104" s="138"/>
      <c r="I104" s="139"/>
      <c r="J104" s="342"/>
    </row>
    <row r="105" spans="1:14" s="289" customFormat="1" ht="33.75" x14ac:dyDescent="0.2">
      <c r="A105" s="269"/>
      <c r="B105" s="267"/>
      <c r="C105" s="195"/>
      <c r="D105" s="279" t="s">
        <v>63</v>
      </c>
      <c r="E105" s="140"/>
      <c r="F105" s="278"/>
      <c r="G105" s="139"/>
      <c r="H105" s="138"/>
      <c r="I105" s="139"/>
      <c r="J105" s="342"/>
    </row>
    <row r="106" spans="1:14" s="289" customFormat="1" ht="22.5" x14ac:dyDescent="0.2">
      <c r="A106" s="269"/>
      <c r="B106" s="267"/>
      <c r="C106" s="195"/>
      <c r="D106" s="279" t="s">
        <v>64</v>
      </c>
      <c r="E106" s="140"/>
      <c r="F106" s="278"/>
      <c r="G106" s="139"/>
      <c r="H106" s="138"/>
      <c r="I106" s="139"/>
      <c r="J106" s="342"/>
    </row>
    <row r="107" spans="1:14" s="289" customFormat="1" x14ac:dyDescent="0.2">
      <c r="A107" s="269"/>
      <c r="B107" s="267"/>
      <c r="C107" s="195"/>
      <c r="D107" s="279" t="s">
        <v>73</v>
      </c>
      <c r="E107" s="140"/>
      <c r="F107" s="278"/>
      <c r="G107" s="139"/>
      <c r="H107" s="138"/>
      <c r="I107" s="139"/>
      <c r="J107" s="342"/>
    </row>
    <row r="108" spans="1:14" s="289" customFormat="1" ht="22.5" x14ac:dyDescent="0.2">
      <c r="A108" s="269"/>
      <c r="B108" s="267"/>
      <c r="C108" s="195"/>
      <c r="D108" s="10" t="s">
        <v>199</v>
      </c>
      <c r="E108" s="140"/>
      <c r="F108" s="278"/>
      <c r="G108" s="139"/>
      <c r="H108" s="138"/>
      <c r="I108" s="139"/>
      <c r="J108" s="342"/>
    </row>
    <row r="109" spans="1:14" s="289" customFormat="1" ht="45" x14ac:dyDescent="0.2">
      <c r="A109" s="269"/>
      <c r="B109" s="267"/>
      <c r="C109" s="195"/>
      <c r="D109" s="279" t="s">
        <v>200</v>
      </c>
      <c r="E109" s="140"/>
      <c r="F109" s="278"/>
      <c r="G109" s="139"/>
      <c r="H109" s="138"/>
      <c r="I109" s="139"/>
      <c r="J109" s="342"/>
    </row>
    <row r="110" spans="1:14" s="289" customFormat="1" ht="22.5" x14ac:dyDescent="0.2">
      <c r="A110" s="269"/>
      <c r="B110" s="267"/>
      <c r="C110" s="195"/>
      <c r="D110" s="279" t="s">
        <v>74</v>
      </c>
      <c r="E110" s="140"/>
      <c r="F110" s="278"/>
      <c r="G110" s="139"/>
      <c r="H110" s="138"/>
      <c r="I110" s="139"/>
      <c r="J110" s="342"/>
    </row>
    <row r="111" spans="1:14" s="277" customFormat="1" x14ac:dyDescent="0.2">
      <c r="A111" s="269" t="s">
        <v>42</v>
      </c>
      <c r="B111" s="267" t="s">
        <v>45</v>
      </c>
      <c r="C111" s="195" t="s">
        <v>42</v>
      </c>
      <c r="D111" s="268" t="s">
        <v>161</v>
      </c>
      <c r="E111" s="140"/>
      <c r="F111" s="278"/>
      <c r="G111" s="139"/>
      <c r="H111" s="158"/>
      <c r="I111" s="139" t="str">
        <f>IF(ISBLANK(E111),"",G111+H111)</f>
        <v/>
      </c>
      <c r="J111" s="342" t="str">
        <f>IF(ISBLANK(E111),"",E111*I111)</f>
        <v/>
      </c>
      <c r="N111" s="289"/>
    </row>
    <row r="112" spans="1:14" s="277" customFormat="1" ht="22.5" x14ac:dyDescent="0.2">
      <c r="A112" s="292"/>
      <c r="B112" s="293"/>
      <c r="C112" s="294"/>
      <c r="D112" s="296" t="s">
        <v>219</v>
      </c>
      <c r="E112" s="140"/>
      <c r="F112" s="278"/>
      <c r="G112" s="139"/>
      <c r="H112" s="158"/>
      <c r="I112" s="139" t="str">
        <f t="shared" ref="I112:I131" si="4">IF(ISBLANK(E112),"",G112+H112)</f>
        <v/>
      </c>
      <c r="J112" s="342" t="str">
        <f t="shared" ref="J112:J131" si="5">IF(ISBLANK(E112),"",E112*I112)</f>
        <v/>
      </c>
      <c r="N112" s="289"/>
    </row>
    <row r="113" spans="1:14" s="277" customFormat="1" x14ac:dyDescent="0.2">
      <c r="A113" s="269" t="s">
        <v>42</v>
      </c>
      <c r="B113" s="267" t="s">
        <v>45</v>
      </c>
      <c r="C113" s="195" t="s">
        <v>29</v>
      </c>
      <c r="D113" s="296" t="s">
        <v>162</v>
      </c>
      <c r="E113" s="140">
        <f>(4*255+4*245)/1000</f>
        <v>2</v>
      </c>
      <c r="F113" s="278" t="s">
        <v>11</v>
      </c>
      <c r="G113" s="158"/>
      <c r="H113" s="158"/>
      <c r="I113" s="139">
        <f t="shared" si="4"/>
        <v>0</v>
      </c>
      <c r="J113" s="342">
        <f t="shared" si="5"/>
        <v>0</v>
      </c>
      <c r="N113" s="289"/>
    </row>
    <row r="114" spans="1:14" s="277" customFormat="1" x14ac:dyDescent="0.2">
      <c r="A114" s="269" t="s">
        <v>42</v>
      </c>
      <c r="B114" s="267" t="s">
        <v>45</v>
      </c>
      <c r="C114" s="195" t="s">
        <v>75</v>
      </c>
      <c r="D114" s="296" t="s">
        <v>201</v>
      </c>
      <c r="E114" s="140">
        <f>(2*920+2*830)/1000</f>
        <v>3.5</v>
      </c>
      <c r="F114" s="278" t="s">
        <v>11</v>
      </c>
      <c r="G114" s="158"/>
      <c r="H114" s="158"/>
      <c r="I114" s="139">
        <f t="shared" si="4"/>
        <v>0</v>
      </c>
      <c r="J114" s="342">
        <f t="shared" si="5"/>
        <v>0</v>
      </c>
      <c r="N114" s="289"/>
    </row>
    <row r="115" spans="1:14" s="277" customFormat="1" x14ac:dyDescent="0.2">
      <c r="A115" s="269" t="s">
        <v>42</v>
      </c>
      <c r="B115" s="267" t="s">
        <v>45</v>
      </c>
      <c r="C115" s="195" t="s">
        <v>76</v>
      </c>
      <c r="D115" s="296" t="s">
        <v>163</v>
      </c>
      <c r="E115" s="140">
        <f>(70*9+25*4)/1000</f>
        <v>0.73</v>
      </c>
      <c r="F115" s="278" t="s">
        <v>11</v>
      </c>
      <c r="G115" s="158"/>
      <c r="H115" s="158"/>
      <c r="I115" s="139">
        <f t="shared" si="4"/>
        <v>0</v>
      </c>
      <c r="J115" s="342">
        <f t="shared" si="5"/>
        <v>0</v>
      </c>
      <c r="N115" s="289"/>
    </row>
    <row r="116" spans="1:14" s="277" customFormat="1" x14ac:dyDescent="0.2">
      <c r="A116" s="269" t="s">
        <v>42</v>
      </c>
      <c r="B116" s="267" t="s">
        <v>45</v>
      </c>
      <c r="C116" s="195" t="s">
        <v>77</v>
      </c>
      <c r="D116" s="296" t="s">
        <v>164</v>
      </c>
      <c r="E116" s="140">
        <f>(20+2*12.5)*25/1000+0.075</f>
        <v>1.2</v>
      </c>
      <c r="F116" s="278" t="s">
        <v>11</v>
      </c>
      <c r="G116" s="158"/>
      <c r="H116" s="158"/>
      <c r="I116" s="139">
        <f t="shared" si="4"/>
        <v>0</v>
      </c>
      <c r="J116" s="342">
        <f t="shared" si="5"/>
        <v>0</v>
      </c>
      <c r="N116" s="289"/>
    </row>
    <row r="117" spans="1:14" s="277" customFormat="1" x14ac:dyDescent="0.2">
      <c r="A117" s="269" t="s">
        <v>42</v>
      </c>
      <c r="B117" s="267" t="s">
        <v>45</v>
      </c>
      <c r="C117" s="195" t="s">
        <v>43</v>
      </c>
      <c r="D117" s="268" t="s">
        <v>165</v>
      </c>
      <c r="E117" s="140"/>
      <c r="F117" s="278"/>
      <c r="G117" s="158"/>
      <c r="H117" s="158"/>
      <c r="I117" s="139" t="str">
        <f t="shared" si="4"/>
        <v/>
      </c>
      <c r="J117" s="342" t="str">
        <f t="shared" si="5"/>
        <v/>
      </c>
      <c r="N117" s="289"/>
    </row>
    <row r="118" spans="1:14" s="277" customFormat="1" ht="22.5" x14ac:dyDescent="0.2">
      <c r="A118" s="269"/>
      <c r="B118" s="267"/>
      <c r="C118" s="195"/>
      <c r="D118" s="366" t="s">
        <v>166</v>
      </c>
      <c r="E118" s="140"/>
      <c r="F118" s="278"/>
      <c r="G118" s="158"/>
      <c r="H118" s="158"/>
      <c r="I118" s="139" t="str">
        <f t="shared" si="4"/>
        <v/>
      </c>
      <c r="J118" s="342" t="str">
        <f t="shared" si="5"/>
        <v/>
      </c>
      <c r="N118" s="289"/>
    </row>
    <row r="119" spans="1:14" s="277" customFormat="1" ht="22.5" x14ac:dyDescent="0.2">
      <c r="A119" s="269"/>
      <c r="B119" s="267"/>
      <c r="C119" s="195"/>
      <c r="D119" s="366" t="s">
        <v>167</v>
      </c>
      <c r="E119" s="140"/>
      <c r="F119" s="278"/>
      <c r="G119" s="158"/>
      <c r="H119" s="158"/>
      <c r="I119" s="139" t="str">
        <f t="shared" si="4"/>
        <v/>
      </c>
      <c r="J119" s="342" t="str">
        <f t="shared" si="5"/>
        <v/>
      </c>
      <c r="N119" s="289"/>
    </row>
    <row r="120" spans="1:14" s="277" customFormat="1" x14ac:dyDescent="0.2">
      <c r="A120" s="269" t="s">
        <v>42</v>
      </c>
      <c r="B120" s="267" t="s">
        <v>45</v>
      </c>
      <c r="C120" s="195" t="s">
        <v>31</v>
      </c>
      <c r="D120" s="366" t="s">
        <v>174</v>
      </c>
      <c r="E120" s="140">
        <f>(19.8+4*1.5)*5</f>
        <v>129</v>
      </c>
      <c r="F120" s="278" t="s">
        <v>30</v>
      </c>
      <c r="G120" s="158"/>
      <c r="H120" s="158"/>
      <c r="I120" s="139">
        <f t="shared" si="4"/>
        <v>0</v>
      </c>
      <c r="J120" s="342">
        <f t="shared" si="5"/>
        <v>0</v>
      </c>
      <c r="N120" s="289"/>
    </row>
    <row r="121" spans="1:14" s="277" customFormat="1" x14ac:dyDescent="0.2">
      <c r="A121" s="269" t="s">
        <v>42</v>
      </c>
      <c r="B121" s="267" t="s">
        <v>45</v>
      </c>
      <c r="C121" s="195" t="s">
        <v>27</v>
      </c>
      <c r="D121" s="366" t="s">
        <v>168</v>
      </c>
      <c r="E121" s="140">
        <f>(19.8+4*1.5)*4</f>
        <v>103.2</v>
      </c>
      <c r="F121" s="278" t="s">
        <v>30</v>
      </c>
      <c r="G121" s="158"/>
      <c r="H121" s="158"/>
      <c r="I121" s="139">
        <f t="shared" si="4"/>
        <v>0</v>
      </c>
      <c r="J121" s="342">
        <f t="shared" si="5"/>
        <v>0</v>
      </c>
      <c r="N121" s="289"/>
    </row>
    <row r="122" spans="1:14" s="277" customFormat="1" x14ac:dyDescent="0.2">
      <c r="A122" s="269" t="s">
        <v>42</v>
      </c>
      <c r="B122" s="267" t="s">
        <v>45</v>
      </c>
      <c r="C122" s="195" t="s">
        <v>14</v>
      </c>
      <c r="D122" s="366" t="s">
        <v>169</v>
      </c>
      <c r="E122" s="140">
        <v>0.03</v>
      </c>
      <c r="F122" s="278" t="s">
        <v>11</v>
      </c>
      <c r="G122" s="158"/>
      <c r="H122" s="158"/>
      <c r="I122" s="139">
        <f t="shared" si="4"/>
        <v>0</v>
      </c>
      <c r="J122" s="342">
        <f t="shared" si="5"/>
        <v>0</v>
      </c>
      <c r="N122" s="289"/>
    </row>
    <row r="123" spans="1:14" s="277" customFormat="1" x14ac:dyDescent="0.2">
      <c r="A123" s="269" t="s">
        <v>42</v>
      </c>
      <c r="B123" s="267" t="s">
        <v>45</v>
      </c>
      <c r="C123" s="195" t="s">
        <v>45</v>
      </c>
      <c r="D123" s="268" t="s">
        <v>170</v>
      </c>
      <c r="E123" s="140">
        <v>8</v>
      </c>
      <c r="F123" s="278" t="s">
        <v>25</v>
      </c>
      <c r="G123" s="158"/>
      <c r="H123" s="158"/>
      <c r="I123" s="139">
        <f t="shared" si="4"/>
        <v>0</v>
      </c>
      <c r="J123" s="342">
        <f t="shared" si="5"/>
        <v>0</v>
      </c>
      <c r="N123" s="289"/>
    </row>
    <row r="124" spans="1:14" s="277" customFormat="1" ht="90" x14ac:dyDescent="0.2">
      <c r="A124" s="269"/>
      <c r="B124" s="267"/>
      <c r="C124" s="195"/>
      <c r="D124" s="296" t="s">
        <v>202</v>
      </c>
      <c r="E124" s="140"/>
      <c r="F124" s="278"/>
      <c r="G124" s="139"/>
      <c r="H124" s="158"/>
      <c r="I124" s="139" t="str">
        <f t="shared" si="4"/>
        <v/>
      </c>
      <c r="J124" s="342" t="str">
        <f t="shared" si="5"/>
        <v/>
      </c>
      <c r="N124" s="289"/>
    </row>
    <row r="125" spans="1:14" s="277" customFormat="1" x14ac:dyDescent="0.2">
      <c r="A125" s="269" t="s">
        <v>42</v>
      </c>
      <c r="B125" s="267" t="s">
        <v>45</v>
      </c>
      <c r="C125" s="195" t="s">
        <v>46</v>
      </c>
      <c r="D125" s="268" t="s">
        <v>203</v>
      </c>
      <c r="E125" s="140">
        <v>8</v>
      </c>
      <c r="F125" s="278" t="s">
        <v>25</v>
      </c>
      <c r="G125" s="158"/>
      <c r="H125" s="158"/>
      <c r="I125" s="139">
        <f t="shared" si="4"/>
        <v>0</v>
      </c>
      <c r="J125" s="342">
        <f t="shared" si="5"/>
        <v>0</v>
      </c>
      <c r="N125" s="289"/>
    </row>
    <row r="126" spans="1:14" s="277" customFormat="1" ht="33.75" x14ac:dyDescent="0.2">
      <c r="A126" s="269"/>
      <c r="B126" s="267"/>
      <c r="C126" s="195"/>
      <c r="D126" s="366" t="s">
        <v>204</v>
      </c>
      <c r="E126" s="140"/>
      <c r="F126" s="278"/>
      <c r="G126" s="158"/>
      <c r="H126" s="158"/>
      <c r="I126" s="139" t="str">
        <f t="shared" si="4"/>
        <v/>
      </c>
      <c r="J126" s="342" t="str">
        <f t="shared" si="5"/>
        <v/>
      </c>
      <c r="N126" s="289"/>
    </row>
    <row r="127" spans="1:14" s="277" customFormat="1" x14ac:dyDescent="0.2">
      <c r="A127" s="269" t="s">
        <v>42</v>
      </c>
      <c r="B127" s="267" t="s">
        <v>45</v>
      </c>
      <c r="C127" s="195" t="s">
        <v>47</v>
      </c>
      <c r="D127" s="268" t="s">
        <v>205</v>
      </c>
      <c r="E127" s="140">
        <v>8</v>
      </c>
      <c r="F127" s="278" t="s">
        <v>25</v>
      </c>
      <c r="G127" s="158"/>
      <c r="H127" s="158"/>
      <c r="I127" s="139">
        <f t="shared" si="4"/>
        <v>0</v>
      </c>
      <c r="J127" s="342">
        <f t="shared" si="5"/>
        <v>0</v>
      </c>
      <c r="N127" s="289"/>
    </row>
    <row r="128" spans="1:14" s="277" customFormat="1" ht="22.5" x14ac:dyDescent="0.2">
      <c r="A128" s="269"/>
      <c r="B128" s="267"/>
      <c r="C128" s="195"/>
      <c r="D128" s="366" t="s">
        <v>206</v>
      </c>
      <c r="E128" s="140"/>
      <c r="F128" s="278"/>
      <c r="G128" s="158"/>
      <c r="H128" s="158"/>
      <c r="I128" s="139" t="str">
        <f t="shared" si="4"/>
        <v/>
      </c>
      <c r="J128" s="342" t="str">
        <f t="shared" si="5"/>
        <v/>
      </c>
      <c r="N128" s="289"/>
    </row>
    <row r="129" spans="1:16" s="277" customFormat="1" x14ac:dyDescent="0.2">
      <c r="A129" s="269" t="s">
        <v>42</v>
      </c>
      <c r="B129" s="267" t="s">
        <v>45</v>
      </c>
      <c r="C129" s="195" t="s">
        <v>49</v>
      </c>
      <c r="D129" s="268" t="s">
        <v>207</v>
      </c>
      <c r="E129" s="140">
        <v>8</v>
      </c>
      <c r="F129" s="278" t="s">
        <v>25</v>
      </c>
      <c r="G129" s="158"/>
      <c r="H129" s="158"/>
      <c r="I129" s="139">
        <f t="shared" si="4"/>
        <v>0</v>
      </c>
      <c r="J129" s="342">
        <f t="shared" si="5"/>
        <v>0</v>
      </c>
      <c r="N129" s="289"/>
    </row>
    <row r="130" spans="1:16" s="277" customFormat="1" ht="45" x14ac:dyDescent="0.2">
      <c r="A130" s="269"/>
      <c r="B130" s="267"/>
      <c r="C130" s="195"/>
      <c r="D130" s="366" t="s">
        <v>208</v>
      </c>
      <c r="E130" s="140"/>
      <c r="F130" s="278"/>
      <c r="G130" s="158"/>
      <c r="H130" s="158"/>
      <c r="I130" s="139" t="str">
        <f t="shared" si="4"/>
        <v/>
      </c>
      <c r="J130" s="342" t="str">
        <f t="shared" si="5"/>
        <v/>
      </c>
      <c r="N130" s="289"/>
    </row>
    <row r="131" spans="1:16" s="277" customFormat="1" x14ac:dyDescent="0.2">
      <c r="A131" s="269" t="s">
        <v>42</v>
      </c>
      <c r="B131" s="267" t="s">
        <v>45</v>
      </c>
      <c r="C131" s="195" t="s">
        <v>50</v>
      </c>
      <c r="D131" s="268" t="s">
        <v>209</v>
      </c>
      <c r="E131" s="140">
        <v>0</v>
      </c>
      <c r="F131" s="278" t="s">
        <v>25</v>
      </c>
      <c r="G131" s="158"/>
      <c r="H131" s="158"/>
      <c r="I131" s="139">
        <f t="shared" si="4"/>
        <v>0</v>
      </c>
      <c r="J131" s="342">
        <f t="shared" si="5"/>
        <v>0</v>
      </c>
      <c r="N131" s="289"/>
    </row>
    <row r="132" spans="1:16" s="277" customFormat="1" x14ac:dyDescent="0.2">
      <c r="A132" s="269"/>
      <c r="B132" s="267"/>
      <c r="C132" s="195"/>
      <c r="D132" s="366" t="s">
        <v>210</v>
      </c>
      <c r="E132" s="140"/>
      <c r="F132" s="278"/>
      <c r="G132" s="158"/>
      <c r="H132" s="158"/>
      <c r="I132" s="139"/>
      <c r="J132" s="342"/>
      <c r="N132" s="289"/>
    </row>
    <row r="133" spans="1:16" s="277" customFormat="1" ht="13.5" thickBot="1" x14ac:dyDescent="0.25">
      <c r="A133" s="297"/>
      <c r="B133" s="298"/>
      <c r="C133" s="299"/>
      <c r="D133" s="300"/>
      <c r="E133" s="301"/>
      <c r="F133" s="302"/>
      <c r="G133" s="139"/>
      <c r="H133" s="138"/>
      <c r="I133" s="303"/>
      <c r="J133" s="342"/>
    </row>
    <row r="134" spans="1:16" s="288" customFormat="1" ht="13.5" thickBot="1" x14ac:dyDescent="0.25">
      <c r="A134" s="280" t="s">
        <v>42</v>
      </c>
      <c r="B134" s="281" t="s">
        <v>45</v>
      </c>
      <c r="C134" s="282" t="s">
        <v>213</v>
      </c>
      <c r="D134" s="283" t="s">
        <v>65</v>
      </c>
      <c r="E134" s="304"/>
      <c r="F134" s="305"/>
      <c r="G134" s="286"/>
      <c r="H134" s="287"/>
      <c r="I134" s="306"/>
      <c r="J134" s="361">
        <f>SUM(J111:J132)</f>
        <v>0</v>
      </c>
    </row>
    <row r="135" spans="1:16" x14ac:dyDescent="0.2">
      <c r="A135" s="32"/>
      <c r="B135" s="33"/>
      <c r="C135" s="12"/>
      <c r="D135" s="103"/>
      <c r="E135" s="141"/>
      <c r="F135" s="52"/>
      <c r="H135" s="158"/>
    </row>
    <row r="136" spans="1:16" ht="13.5" thickBot="1" x14ac:dyDescent="0.25">
      <c r="A136" s="32"/>
      <c r="B136" s="33"/>
      <c r="C136" s="12"/>
      <c r="D136" s="103"/>
      <c r="E136" s="141"/>
      <c r="F136" s="52"/>
      <c r="H136" s="158"/>
    </row>
    <row r="137" spans="1:16" s="85" customFormat="1" ht="15" x14ac:dyDescent="0.2">
      <c r="A137" s="81" t="s">
        <v>43</v>
      </c>
      <c r="B137" s="82"/>
      <c r="C137" s="132" t="s">
        <v>105</v>
      </c>
      <c r="D137" s="83" t="s">
        <v>68</v>
      </c>
      <c r="E137" s="241"/>
      <c r="F137" s="84"/>
      <c r="G137" s="112"/>
      <c r="H137" s="187"/>
      <c r="I137" s="112"/>
      <c r="J137" s="188"/>
    </row>
    <row r="138" spans="1:16" s="119" customFormat="1" x14ac:dyDescent="0.2">
      <c r="A138" s="189"/>
      <c r="B138" s="190"/>
      <c r="C138" s="191"/>
      <c r="D138" s="16"/>
      <c r="E138" s="9"/>
      <c r="F138" s="11"/>
      <c r="G138" s="115"/>
      <c r="H138" s="192"/>
      <c r="I138" s="115"/>
      <c r="J138" s="193"/>
    </row>
    <row r="139" spans="1:16" s="18" customFormat="1" x14ac:dyDescent="0.2">
      <c r="A139" s="206" t="s">
        <v>43</v>
      </c>
      <c r="B139" s="207" t="s">
        <v>42</v>
      </c>
      <c r="C139" s="208" t="s">
        <v>104</v>
      </c>
      <c r="D139" s="209" t="s">
        <v>108</v>
      </c>
      <c r="E139" s="145"/>
      <c r="F139" s="210"/>
      <c r="G139" s="211"/>
      <c r="H139" s="211"/>
      <c r="I139" s="212"/>
      <c r="J139" s="213"/>
      <c r="K139" s="197"/>
      <c r="L139" s="197"/>
      <c r="M139" s="197"/>
      <c r="N139" s="197"/>
      <c r="O139" s="141"/>
    </row>
    <row r="140" spans="1:16" s="220" customFormat="1" ht="11.25" outlineLevel="1" x14ac:dyDescent="0.2">
      <c r="A140" s="214"/>
      <c r="B140" s="215"/>
      <c r="C140" s="216"/>
      <c r="D140" s="150"/>
      <c r="E140" s="140"/>
      <c r="F140" s="217"/>
      <c r="G140" s="203"/>
      <c r="H140" s="203"/>
      <c r="I140" s="218"/>
      <c r="J140" s="219"/>
      <c r="K140" s="197"/>
      <c r="L140" s="197"/>
      <c r="M140" s="197"/>
      <c r="N140" s="197"/>
      <c r="O140" s="141"/>
    </row>
    <row r="141" spans="1:16" s="199" customFormat="1" ht="13.15" customHeight="1" outlineLevel="1" x14ac:dyDescent="0.2">
      <c r="A141" s="194" t="s">
        <v>43</v>
      </c>
      <c r="B141" s="195" t="s">
        <v>42</v>
      </c>
      <c r="C141" s="195" t="s">
        <v>42</v>
      </c>
      <c r="D141" s="338" t="s">
        <v>109</v>
      </c>
      <c r="E141" s="9">
        <f>12+12+20</f>
        <v>44</v>
      </c>
      <c r="F141" s="196" t="s">
        <v>32</v>
      </c>
      <c r="G141" s="197"/>
      <c r="H141" s="197"/>
      <c r="I141" s="197">
        <f>G141+H141</f>
        <v>0</v>
      </c>
      <c r="J141" s="198">
        <f>E141*I141</f>
        <v>0</v>
      </c>
      <c r="K141" s="388"/>
      <c r="L141" s="389"/>
      <c r="M141" s="389"/>
      <c r="N141" s="389"/>
      <c r="O141" s="389"/>
      <c r="P141" s="389"/>
    </row>
    <row r="142" spans="1:16" s="199" customFormat="1" ht="22.5" outlineLevel="1" x14ac:dyDescent="0.2">
      <c r="A142" s="194"/>
      <c r="B142" s="195"/>
      <c r="C142" s="195"/>
      <c r="D142" s="96" t="s">
        <v>110</v>
      </c>
      <c r="E142" s="333"/>
      <c r="F142" s="196"/>
      <c r="G142" s="197"/>
      <c r="H142" s="197"/>
      <c r="I142" s="197"/>
      <c r="J142" s="198"/>
      <c r="K142" s="197"/>
      <c r="L142" s="197"/>
      <c r="M142" s="197"/>
      <c r="N142" s="197"/>
      <c r="O142" s="141"/>
    </row>
    <row r="143" spans="1:16" s="199" customFormat="1" outlineLevel="1" x14ac:dyDescent="0.2">
      <c r="A143" s="194"/>
      <c r="B143" s="195"/>
      <c r="C143" s="195"/>
      <c r="D143" s="96" t="s">
        <v>98</v>
      </c>
      <c r="E143" s="330"/>
      <c r="F143" s="196"/>
      <c r="G143" s="197"/>
      <c r="H143" s="197"/>
      <c r="I143" s="197"/>
      <c r="J143" s="198"/>
      <c r="K143" s="197"/>
      <c r="L143" s="197"/>
      <c r="M143" s="197"/>
      <c r="N143" s="197"/>
      <c r="O143" s="141"/>
    </row>
    <row r="144" spans="1:16" s="199" customFormat="1" outlineLevel="1" x14ac:dyDescent="0.2">
      <c r="A144" s="194"/>
      <c r="B144" s="195"/>
      <c r="C144" s="195"/>
      <c r="D144" s="8" t="s">
        <v>83</v>
      </c>
      <c r="E144" s="330"/>
      <c r="F144" s="196"/>
      <c r="G144" s="197"/>
      <c r="H144" s="197"/>
      <c r="I144" s="197"/>
      <c r="J144" s="198"/>
      <c r="K144" s="197"/>
      <c r="L144" s="197"/>
      <c r="M144" s="197"/>
      <c r="N144" s="197"/>
      <c r="O144" s="141"/>
    </row>
    <row r="145" spans="1:15" s="199" customFormat="1" outlineLevel="1" x14ac:dyDescent="0.2">
      <c r="A145" s="194"/>
      <c r="B145" s="195"/>
      <c r="C145" s="195"/>
      <c r="D145" s="8" t="s">
        <v>84</v>
      </c>
      <c r="E145" s="330"/>
      <c r="F145" s="196"/>
      <c r="G145" s="197"/>
      <c r="H145" s="197"/>
      <c r="I145" s="197"/>
      <c r="J145" s="198"/>
      <c r="K145" s="197"/>
      <c r="L145" s="197"/>
      <c r="M145" s="197"/>
      <c r="N145" s="197"/>
      <c r="O145" s="141"/>
    </row>
    <row r="146" spans="1:15" s="199" customFormat="1" outlineLevel="1" x14ac:dyDescent="0.2">
      <c r="A146" s="194"/>
      <c r="B146" s="195"/>
      <c r="C146" s="195"/>
      <c r="D146" s="8" t="s">
        <v>135</v>
      </c>
      <c r="E146" s="330"/>
      <c r="F146" s="196"/>
      <c r="G146" s="197"/>
      <c r="H146" s="197"/>
      <c r="I146" s="197"/>
      <c r="J146" s="198"/>
      <c r="K146" s="197"/>
      <c r="L146" s="197"/>
      <c r="M146" s="197"/>
      <c r="N146" s="197"/>
      <c r="O146" s="141"/>
    </row>
    <row r="147" spans="1:15" s="199" customFormat="1" ht="35.25" customHeight="1" outlineLevel="1" x14ac:dyDescent="0.2">
      <c r="A147" s="194"/>
      <c r="B147" s="195"/>
      <c r="C147" s="195"/>
      <c r="D147" s="152" t="s">
        <v>140</v>
      </c>
      <c r="E147" s="141"/>
      <c r="F147" s="196"/>
      <c r="G147" s="197"/>
      <c r="H147" s="197"/>
      <c r="I147" s="197"/>
      <c r="J147" s="198"/>
      <c r="K147" s="197"/>
      <c r="L147" s="197"/>
      <c r="M147" s="197"/>
      <c r="N147" s="197"/>
      <c r="O147" s="141"/>
    </row>
    <row r="148" spans="1:15" s="199" customFormat="1" ht="33.75" outlineLevel="1" x14ac:dyDescent="0.2">
      <c r="A148" s="194"/>
      <c r="B148" s="195"/>
      <c r="C148" s="195"/>
      <c r="D148" s="186" t="s">
        <v>69</v>
      </c>
      <c r="E148" s="141"/>
      <c r="F148" s="196"/>
      <c r="G148" s="197"/>
      <c r="H148" s="197"/>
      <c r="I148" s="197"/>
      <c r="J148" s="198"/>
      <c r="K148" s="197"/>
      <c r="L148" s="197"/>
      <c r="M148" s="197"/>
      <c r="N148" s="197"/>
      <c r="O148" s="141"/>
    </row>
    <row r="149" spans="1:15" s="199" customFormat="1" outlineLevel="1" x14ac:dyDescent="0.2">
      <c r="A149" s="194"/>
      <c r="B149" s="195"/>
      <c r="C149" s="195"/>
      <c r="D149" s="186" t="s">
        <v>111</v>
      </c>
      <c r="E149" s="141"/>
      <c r="F149" s="196"/>
      <c r="G149" s="197"/>
      <c r="H149" s="197"/>
      <c r="I149" s="197"/>
      <c r="J149" s="198"/>
      <c r="K149" s="197"/>
      <c r="L149" s="197"/>
      <c r="M149" s="197"/>
      <c r="N149" s="197"/>
      <c r="O149" s="141"/>
    </row>
    <row r="150" spans="1:15" s="185" customFormat="1" ht="11.25" outlineLevel="1" x14ac:dyDescent="0.2">
      <c r="A150" s="200"/>
      <c r="B150" s="201"/>
      <c r="C150" s="201"/>
      <c r="D150" s="96"/>
      <c r="E150" s="140"/>
      <c r="F150" s="202"/>
      <c r="G150" s="203"/>
      <c r="H150" s="203"/>
      <c r="I150" s="197"/>
      <c r="J150" s="198"/>
      <c r="K150" s="197"/>
      <c r="L150" s="197"/>
      <c r="M150" s="197"/>
      <c r="N150" s="197"/>
      <c r="O150" s="141"/>
    </row>
    <row r="151" spans="1:15" s="185" customFormat="1" ht="11.25" outlineLevel="1" x14ac:dyDescent="0.2">
      <c r="A151" s="194" t="s">
        <v>43</v>
      </c>
      <c r="B151" s="201" t="s">
        <v>42</v>
      </c>
      <c r="C151" s="201" t="s">
        <v>43</v>
      </c>
      <c r="D151" s="17" t="s">
        <v>99</v>
      </c>
      <c r="E151" s="140">
        <v>1</v>
      </c>
      <c r="F151" s="202" t="s">
        <v>70</v>
      </c>
      <c r="G151" s="203"/>
      <c r="H151" s="203"/>
      <c r="I151" s="197">
        <f>G151+H151</f>
        <v>0</v>
      </c>
      <c r="J151" s="198">
        <f>E151*I151</f>
        <v>0</v>
      </c>
      <c r="K151" s="197"/>
      <c r="L151" s="197"/>
      <c r="M151" s="197"/>
      <c r="N151" s="197"/>
      <c r="O151" s="141"/>
    </row>
    <row r="152" spans="1:15" s="185" customFormat="1" ht="33.75" outlineLevel="1" x14ac:dyDescent="0.2">
      <c r="A152" s="200"/>
      <c r="B152" s="201"/>
      <c r="C152" s="201"/>
      <c r="D152" s="204" t="s">
        <v>100</v>
      </c>
      <c r="E152" s="140"/>
      <c r="F152" s="202"/>
      <c r="G152" s="203"/>
      <c r="H152" s="203"/>
      <c r="I152" s="197"/>
      <c r="J152" s="198"/>
      <c r="K152" s="197"/>
      <c r="L152" s="197"/>
      <c r="M152" s="197"/>
      <c r="N152" s="197"/>
      <c r="O152" s="141"/>
    </row>
    <row r="153" spans="1:15" s="185" customFormat="1" ht="22.5" outlineLevel="1" x14ac:dyDescent="0.2">
      <c r="A153" s="200"/>
      <c r="B153" s="201"/>
      <c r="C153" s="201"/>
      <c r="D153" s="204" t="s">
        <v>55</v>
      </c>
      <c r="E153" s="140"/>
      <c r="F153" s="202"/>
      <c r="G153" s="203"/>
      <c r="H153" s="203"/>
      <c r="I153" s="197"/>
      <c r="J153" s="198"/>
      <c r="K153" s="197"/>
      <c r="L153" s="197"/>
      <c r="M153" s="197"/>
      <c r="N153" s="197"/>
      <c r="O153" s="141"/>
    </row>
    <row r="154" spans="1:15" s="185" customFormat="1" ht="11.25" outlineLevel="1" x14ac:dyDescent="0.2">
      <c r="A154" s="200"/>
      <c r="B154" s="201"/>
      <c r="C154" s="201"/>
      <c r="D154" s="204" t="s">
        <v>115</v>
      </c>
      <c r="E154" s="140"/>
      <c r="F154" s="202"/>
      <c r="G154" s="203"/>
      <c r="H154" s="203"/>
      <c r="I154" s="197"/>
      <c r="J154" s="198"/>
      <c r="K154" s="197"/>
      <c r="L154" s="197"/>
      <c r="M154" s="197"/>
      <c r="N154" s="197"/>
      <c r="O154" s="141"/>
    </row>
    <row r="155" spans="1:15" s="185" customFormat="1" ht="11.25" outlineLevel="1" x14ac:dyDescent="0.2">
      <c r="A155" s="200"/>
      <c r="B155" s="201"/>
      <c r="C155" s="201"/>
      <c r="D155" s="204" t="s">
        <v>101</v>
      </c>
      <c r="E155" s="140"/>
      <c r="F155" s="202"/>
      <c r="G155" s="203"/>
      <c r="H155" s="203"/>
      <c r="I155" s="197"/>
      <c r="J155" s="198"/>
      <c r="K155" s="197"/>
      <c r="L155" s="197"/>
      <c r="M155" s="197"/>
      <c r="N155" s="197"/>
      <c r="O155" s="141"/>
    </row>
    <row r="156" spans="1:15" s="185" customFormat="1" ht="11.25" outlineLevel="1" x14ac:dyDescent="0.2">
      <c r="A156" s="200"/>
      <c r="B156" s="201"/>
      <c r="C156" s="201"/>
      <c r="D156" s="204" t="s">
        <v>56</v>
      </c>
      <c r="E156" s="140"/>
      <c r="F156" s="202"/>
      <c r="G156" s="203"/>
      <c r="H156" s="203"/>
      <c r="I156" s="197"/>
      <c r="J156" s="198"/>
      <c r="K156" s="197"/>
      <c r="L156" s="197"/>
      <c r="M156" s="197"/>
      <c r="N156" s="197"/>
      <c r="O156" s="141"/>
    </row>
    <row r="157" spans="1:15" s="185" customFormat="1" ht="11.25" outlineLevel="1" x14ac:dyDescent="0.2">
      <c r="A157" s="200"/>
      <c r="B157" s="201"/>
      <c r="C157" s="201"/>
      <c r="D157" s="96" t="s">
        <v>78</v>
      </c>
      <c r="E157" s="140"/>
      <c r="F157" s="202"/>
      <c r="G157" s="203"/>
      <c r="H157" s="203"/>
      <c r="I157" s="197"/>
      <c r="J157" s="198"/>
      <c r="K157" s="197"/>
      <c r="L157" s="197"/>
      <c r="M157" s="197"/>
      <c r="N157" s="197"/>
      <c r="O157" s="141"/>
    </row>
    <row r="158" spans="1:15" s="185" customFormat="1" ht="11.25" outlineLevel="1" x14ac:dyDescent="0.2">
      <c r="A158" s="200"/>
      <c r="B158" s="201"/>
      <c r="C158" s="201"/>
      <c r="D158" s="96" t="s">
        <v>102</v>
      </c>
      <c r="E158" s="140"/>
      <c r="F158" s="202"/>
      <c r="G158" s="203"/>
      <c r="H158" s="203"/>
      <c r="I158" s="197"/>
      <c r="J158" s="198"/>
      <c r="K158" s="197"/>
      <c r="L158" s="197"/>
      <c r="M158" s="197"/>
      <c r="N158" s="197"/>
      <c r="O158" s="141"/>
    </row>
    <row r="159" spans="1:15" s="185" customFormat="1" ht="12" outlineLevel="1" thickBot="1" x14ac:dyDescent="0.25">
      <c r="A159" s="200"/>
      <c r="B159" s="201"/>
      <c r="C159" s="201"/>
      <c r="D159" s="96"/>
      <c r="E159" s="140"/>
      <c r="F159" s="202"/>
      <c r="G159" s="203"/>
      <c r="H159" s="203"/>
      <c r="I159" s="197"/>
      <c r="J159" s="198"/>
      <c r="K159" s="197"/>
      <c r="L159" s="197"/>
      <c r="M159" s="197"/>
      <c r="N159" s="197"/>
      <c r="O159" s="141"/>
    </row>
    <row r="160" spans="1:15" s="14" customFormat="1" ht="12" thickBot="1" x14ac:dyDescent="0.25">
      <c r="A160" s="91" t="s">
        <v>43</v>
      </c>
      <c r="B160" s="153" t="s">
        <v>42</v>
      </c>
      <c r="C160" s="154" t="s">
        <v>103</v>
      </c>
      <c r="D160" s="93" t="s">
        <v>112</v>
      </c>
      <c r="E160" s="164"/>
      <c r="F160" s="94"/>
      <c r="G160" s="114"/>
      <c r="H160" s="164"/>
      <c r="I160" s="156"/>
      <c r="J160" s="171">
        <f>SUM(J141:J158)</f>
        <v>0</v>
      </c>
      <c r="K160" s="155"/>
    </row>
    <row r="161" spans="1:228" s="14" customFormat="1" ht="11.25" x14ac:dyDescent="0.2">
      <c r="A161" s="90"/>
      <c r="B161" s="104"/>
      <c r="C161" s="137"/>
      <c r="D161" s="7"/>
      <c r="E161" s="205"/>
      <c r="F161" s="51"/>
      <c r="G161" s="35"/>
      <c r="H161" s="205"/>
      <c r="I161" s="139"/>
      <c r="J161" s="165"/>
      <c r="K161" s="155"/>
    </row>
    <row r="162" spans="1:228" ht="13.5" thickBot="1" x14ac:dyDescent="0.25">
      <c r="A162" s="32"/>
      <c r="B162" s="33"/>
      <c r="C162" s="12"/>
      <c r="D162" s="103"/>
      <c r="E162" s="141"/>
      <c r="F162" s="52"/>
      <c r="H162" s="158"/>
    </row>
    <row r="163" spans="1:228" s="85" customFormat="1" ht="15" x14ac:dyDescent="0.2">
      <c r="A163" s="81" t="s">
        <v>45</v>
      </c>
      <c r="B163" s="82"/>
      <c r="C163" s="132" t="s">
        <v>105</v>
      </c>
      <c r="D163" s="83" t="s">
        <v>1</v>
      </c>
      <c r="E163" s="241"/>
      <c r="F163" s="84"/>
      <c r="G163" s="112"/>
      <c r="H163" s="161"/>
      <c r="I163" s="168"/>
      <c r="J163" s="169"/>
    </row>
    <row r="164" spans="1:228" x14ac:dyDescent="0.2">
      <c r="A164" s="32"/>
      <c r="B164" s="33"/>
      <c r="C164" s="12"/>
      <c r="D164" s="103"/>
      <c r="E164" s="141"/>
      <c r="F164" s="52"/>
      <c r="H164" s="158"/>
    </row>
    <row r="165" spans="1:228" s="18" customFormat="1" x14ac:dyDescent="0.2">
      <c r="A165" s="86" t="s">
        <v>45</v>
      </c>
      <c r="B165" s="87" t="s">
        <v>42</v>
      </c>
      <c r="C165" s="246" t="s">
        <v>104</v>
      </c>
      <c r="D165" s="88" t="s">
        <v>71</v>
      </c>
      <c r="E165" s="247"/>
      <c r="F165" s="89"/>
      <c r="G165" s="146"/>
      <c r="H165" s="145"/>
      <c r="I165" s="146"/>
      <c r="J165" s="170"/>
      <c r="K165" s="123"/>
      <c r="L165" s="123"/>
      <c r="M165" s="123"/>
      <c r="N165" s="123"/>
      <c r="O165" s="123"/>
      <c r="P165" s="123"/>
      <c r="Q165" s="123"/>
      <c r="R165" s="123"/>
      <c r="S165" s="123"/>
      <c r="T165" s="123"/>
      <c r="U165" s="123"/>
      <c r="V165" s="123"/>
      <c r="W165" s="123"/>
      <c r="X165" s="123"/>
      <c r="Y165" s="123"/>
      <c r="Z165" s="123"/>
      <c r="AA165" s="123"/>
      <c r="AB165" s="123"/>
      <c r="AC165" s="123"/>
      <c r="AD165" s="123"/>
      <c r="AE165" s="123"/>
      <c r="AF165" s="123"/>
      <c r="AG165" s="123"/>
      <c r="AH165" s="123"/>
      <c r="AI165" s="123"/>
      <c r="AJ165" s="123"/>
      <c r="AK165" s="123"/>
      <c r="AL165" s="123"/>
      <c r="AM165" s="123"/>
      <c r="AN165" s="123"/>
      <c r="AO165" s="123"/>
      <c r="AP165" s="123"/>
      <c r="AQ165" s="123"/>
      <c r="AR165" s="123"/>
      <c r="AS165" s="123"/>
      <c r="AT165" s="123"/>
      <c r="AU165" s="123"/>
      <c r="AV165" s="123"/>
      <c r="AW165" s="123"/>
      <c r="AX165" s="123"/>
      <c r="AY165" s="123"/>
      <c r="AZ165" s="123"/>
      <c r="BA165" s="123"/>
      <c r="BB165" s="123"/>
      <c r="BC165" s="123"/>
      <c r="BD165" s="123"/>
      <c r="BE165" s="123"/>
      <c r="BF165" s="123"/>
      <c r="BG165" s="123"/>
      <c r="BH165" s="123"/>
      <c r="BI165" s="123"/>
      <c r="BJ165" s="123"/>
      <c r="BK165" s="123"/>
      <c r="BL165" s="123"/>
      <c r="BM165" s="123"/>
      <c r="BN165" s="123"/>
      <c r="BO165" s="123"/>
      <c r="BP165" s="123"/>
      <c r="BQ165" s="123"/>
      <c r="BR165" s="123"/>
      <c r="BS165" s="123"/>
      <c r="BT165" s="123"/>
      <c r="BU165" s="123"/>
      <c r="BV165" s="123"/>
      <c r="BW165" s="123"/>
      <c r="BX165" s="123"/>
      <c r="BY165" s="123"/>
      <c r="BZ165" s="123"/>
      <c r="CA165" s="123"/>
      <c r="CB165" s="123"/>
      <c r="CC165" s="123"/>
      <c r="CD165" s="123"/>
      <c r="CE165" s="123"/>
      <c r="CF165" s="123"/>
      <c r="CG165" s="123"/>
      <c r="CH165" s="123"/>
      <c r="CI165" s="123"/>
      <c r="CJ165" s="123"/>
      <c r="CK165" s="123"/>
      <c r="CL165" s="123"/>
      <c r="CM165" s="123"/>
      <c r="CN165" s="123"/>
      <c r="CO165" s="123"/>
      <c r="CP165" s="123"/>
      <c r="CQ165" s="123"/>
      <c r="CR165" s="123"/>
      <c r="CS165" s="123"/>
      <c r="CT165" s="123"/>
      <c r="CU165" s="123"/>
      <c r="CV165" s="123"/>
      <c r="CW165" s="123"/>
      <c r="CX165" s="123"/>
      <c r="CY165" s="123"/>
      <c r="CZ165" s="123"/>
      <c r="DA165" s="123"/>
      <c r="DB165" s="123"/>
      <c r="DC165" s="123"/>
      <c r="DD165" s="123"/>
      <c r="DE165" s="123"/>
      <c r="DF165" s="123"/>
      <c r="DG165" s="123"/>
      <c r="DH165" s="123"/>
      <c r="DI165" s="123"/>
      <c r="DJ165" s="123"/>
      <c r="DK165" s="123"/>
      <c r="DL165" s="123"/>
      <c r="DM165" s="123"/>
      <c r="DN165" s="123"/>
      <c r="DO165" s="123"/>
      <c r="DP165" s="123"/>
      <c r="DQ165" s="123"/>
      <c r="DR165" s="123"/>
      <c r="DS165" s="123"/>
      <c r="DT165" s="123"/>
      <c r="DU165" s="123"/>
      <c r="DV165" s="123"/>
      <c r="DW165" s="123"/>
      <c r="DX165" s="123"/>
      <c r="DY165" s="123"/>
      <c r="DZ165" s="123"/>
      <c r="EA165" s="123"/>
      <c r="EB165" s="123"/>
      <c r="EC165" s="123"/>
      <c r="ED165" s="123"/>
      <c r="EE165" s="123"/>
      <c r="EF165" s="123"/>
      <c r="EG165" s="123"/>
      <c r="EH165" s="123"/>
      <c r="EI165" s="123"/>
      <c r="EJ165" s="123"/>
      <c r="EK165" s="123"/>
      <c r="EL165" s="123"/>
      <c r="EM165" s="123"/>
      <c r="EN165" s="123"/>
      <c r="EO165" s="123"/>
      <c r="EP165" s="123"/>
      <c r="EQ165" s="123"/>
      <c r="ER165" s="123"/>
      <c r="ES165" s="123"/>
      <c r="ET165" s="123"/>
      <c r="EU165" s="123"/>
      <c r="EV165" s="123"/>
      <c r="EW165" s="123"/>
      <c r="EX165" s="123"/>
      <c r="EY165" s="123"/>
      <c r="EZ165" s="123"/>
      <c r="FA165" s="123"/>
      <c r="FB165" s="123"/>
      <c r="FC165" s="123"/>
      <c r="FD165" s="123"/>
      <c r="FE165" s="123"/>
      <c r="FF165" s="123"/>
      <c r="FG165" s="123"/>
      <c r="FH165" s="123"/>
      <c r="FI165" s="123"/>
      <c r="FJ165" s="123"/>
      <c r="FK165" s="123"/>
      <c r="FL165" s="123"/>
      <c r="FM165" s="123"/>
      <c r="FN165" s="123"/>
      <c r="FO165" s="123"/>
      <c r="FP165" s="123"/>
      <c r="FQ165" s="123"/>
      <c r="FR165" s="123"/>
      <c r="FS165" s="123"/>
      <c r="FT165" s="123"/>
      <c r="FU165" s="123"/>
      <c r="FV165" s="123"/>
      <c r="FW165" s="123"/>
      <c r="FX165" s="123"/>
      <c r="FY165" s="123"/>
      <c r="FZ165" s="123"/>
      <c r="GA165" s="123"/>
      <c r="GB165" s="123"/>
      <c r="GC165" s="123"/>
      <c r="GD165" s="123"/>
      <c r="GE165" s="123"/>
      <c r="GF165" s="123"/>
      <c r="GG165" s="123"/>
      <c r="GH165" s="123"/>
      <c r="GI165" s="123"/>
      <c r="GJ165" s="123"/>
      <c r="GK165" s="123"/>
      <c r="GL165" s="123"/>
      <c r="GM165" s="123"/>
      <c r="GN165" s="123"/>
      <c r="GO165" s="123"/>
      <c r="GP165" s="123"/>
      <c r="GQ165" s="123"/>
      <c r="GR165" s="123"/>
      <c r="GS165" s="123"/>
      <c r="GT165" s="123"/>
      <c r="GU165" s="123"/>
      <c r="GV165" s="123"/>
      <c r="GW165" s="123"/>
      <c r="GX165" s="123"/>
      <c r="GY165" s="123"/>
      <c r="GZ165" s="123"/>
      <c r="HA165" s="123"/>
      <c r="HB165" s="123"/>
      <c r="HC165" s="123"/>
      <c r="HD165" s="123"/>
      <c r="HE165" s="123"/>
      <c r="HF165" s="123"/>
      <c r="HG165" s="123"/>
      <c r="HH165" s="123"/>
      <c r="HI165" s="123"/>
      <c r="HJ165" s="123"/>
      <c r="HK165" s="123"/>
      <c r="HL165" s="123"/>
      <c r="HM165" s="123"/>
      <c r="HN165" s="123"/>
      <c r="HO165" s="123"/>
      <c r="HP165" s="123"/>
      <c r="HQ165" s="123"/>
      <c r="HR165" s="123"/>
      <c r="HS165" s="123"/>
      <c r="HT165" s="123"/>
    </row>
    <row r="166" spans="1:228" s="18" customFormat="1" x14ac:dyDescent="0.2">
      <c r="A166" s="90"/>
      <c r="B166" s="104"/>
      <c r="C166" s="137"/>
      <c r="D166" s="7"/>
      <c r="E166" s="9"/>
      <c r="F166" s="51"/>
      <c r="G166" s="139"/>
      <c r="H166" s="140"/>
      <c r="I166" s="139"/>
      <c r="J166" s="165"/>
      <c r="K166" s="123"/>
      <c r="L166" s="123"/>
      <c r="M166" s="123"/>
      <c r="N166" s="123"/>
      <c r="O166" s="123"/>
      <c r="P166" s="123"/>
      <c r="Q166" s="123"/>
      <c r="R166" s="123"/>
      <c r="S166" s="123"/>
      <c r="T166" s="123"/>
      <c r="U166" s="123"/>
      <c r="V166" s="123"/>
      <c r="W166" s="123"/>
      <c r="X166" s="123"/>
      <c r="Y166" s="123"/>
      <c r="Z166" s="123"/>
      <c r="AA166" s="123"/>
      <c r="AB166" s="123"/>
      <c r="AC166" s="123"/>
      <c r="AD166" s="123"/>
      <c r="AE166" s="123"/>
      <c r="AF166" s="123"/>
      <c r="AG166" s="123"/>
      <c r="AH166" s="123"/>
      <c r="AI166" s="123"/>
      <c r="AJ166" s="123"/>
      <c r="AK166" s="123"/>
      <c r="AL166" s="123"/>
      <c r="AM166" s="123"/>
      <c r="AN166" s="123"/>
      <c r="AO166" s="123"/>
      <c r="AP166" s="123"/>
      <c r="AQ166" s="123"/>
      <c r="AR166" s="123"/>
      <c r="AS166" s="123"/>
      <c r="AT166" s="123"/>
      <c r="AU166" s="123"/>
      <c r="AV166" s="123"/>
      <c r="AW166" s="123"/>
      <c r="AX166" s="123"/>
      <c r="AY166" s="123"/>
      <c r="AZ166" s="123"/>
      <c r="BA166" s="123"/>
      <c r="BB166" s="123"/>
      <c r="BC166" s="123"/>
      <c r="BD166" s="123"/>
      <c r="BE166" s="123"/>
      <c r="BF166" s="123"/>
      <c r="BG166" s="123"/>
      <c r="BH166" s="123"/>
      <c r="BI166" s="123"/>
      <c r="BJ166" s="123"/>
      <c r="BK166" s="123"/>
      <c r="BL166" s="123"/>
      <c r="BM166" s="123"/>
      <c r="BN166" s="123"/>
      <c r="BO166" s="123"/>
      <c r="BP166" s="123"/>
      <c r="BQ166" s="123"/>
      <c r="BR166" s="123"/>
      <c r="BS166" s="123"/>
      <c r="BT166" s="123"/>
      <c r="BU166" s="123"/>
      <c r="BV166" s="123"/>
      <c r="BW166" s="123"/>
      <c r="BX166" s="123"/>
      <c r="BY166" s="123"/>
      <c r="BZ166" s="123"/>
      <c r="CA166" s="123"/>
      <c r="CB166" s="123"/>
      <c r="CC166" s="123"/>
      <c r="CD166" s="123"/>
      <c r="CE166" s="123"/>
      <c r="CF166" s="123"/>
      <c r="CG166" s="123"/>
      <c r="CH166" s="123"/>
      <c r="CI166" s="123"/>
      <c r="CJ166" s="123"/>
      <c r="CK166" s="123"/>
      <c r="CL166" s="123"/>
      <c r="CM166" s="123"/>
      <c r="CN166" s="123"/>
      <c r="CO166" s="123"/>
      <c r="CP166" s="123"/>
      <c r="CQ166" s="123"/>
      <c r="CR166" s="123"/>
      <c r="CS166" s="123"/>
      <c r="CT166" s="123"/>
      <c r="CU166" s="123"/>
      <c r="CV166" s="123"/>
      <c r="CW166" s="123"/>
      <c r="CX166" s="123"/>
      <c r="CY166" s="123"/>
      <c r="CZ166" s="123"/>
      <c r="DA166" s="123"/>
      <c r="DB166" s="123"/>
      <c r="DC166" s="123"/>
      <c r="DD166" s="123"/>
      <c r="DE166" s="123"/>
      <c r="DF166" s="123"/>
      <c r="DG166" s="123"/>
      <c r="DH166" s="123"/>
      <c r="DI166" s="123"/>
      <c r="DJ166" s="123"/>
      <c r="DK166" s="123"/>
      <c r="DL166" s="123"/>
      <c r="DM166" s="123"/>
      <c r="DN166" s="123"/>
      <c r="DO166" s="123"/>
      <c r="DP166" s="123"/>
      <c r="DQ166" s="123"/>
      <c r="DR166" s="123"/>
      <c r="DS166" s="123"/>
      <c r="DT166" s="123"/>
      <c r="DU166" s="123"/>
      <c r="DV166" s="123"/>
      <c r="DW166" s="123"/>
      <c r="DX166" s="123"/>
      <c r="DY166" s="123"/>
      <c r="DZ166" s="123"/>
      <c r="EA166" s="123"/>
      <c r="EB166" s="123"/>
      <c r="EC166" s="123"/>
      <c r="ED166" s="123"/>
      <c r="EE166" s="123"/>
      <c r="EF166" s="123"/>
      <c r="EG166" s="123"/>
      <c r="EH166" s="123"/>
      <c r="EI166" s="123"/>
      <c r="EJ166" s="123"/>
      <c r="EK166" s="123"/>
      <c r="EL166" s="123"/>
      <c r="EM166" s="123"/>
      <c r="EN166" s="123"/>
      <c r="EO166" s="123"/>
      <c r="EP166" s="123"/>
      <c r="EQ166" s="123"/>
      <c r="ER166" s="123"/>
      <c r="ES166" s="123"/>
      <c r="ET166" s="123"/>
      <c r="EU166" s="123"/>
      <c r="EV166" s="123"/>
      <c r="EW166" s="123"/>
      <c r="EX166" s="123"/>
      <c r="EY166" s="123"/>
      <c r="EZ166" s="123"/>
      <c r="FA166" s="123"/>
      <c r="FB166" s="123"/>
      <c r="FC166" s="123"/>
      <c r="FD166" s="123"/>
      <c r="FE166" s="123"/>
      <c r="FF166" s="123"/>
      <c r="FG166" s="123"/>
      <c r="FH166" s="123"/>
      <c r="FI166" s="123"/>
      <c r="FJ166" s="123"/>
      <c r="FK166" s="123"/>
      <c r="FL166" s="123"/>
      <c r="FM166" s="123"/>
      <c r="FN166" s="123"/>
      <c r="FO166" s="123"/>
      <c r="FP166" s="123"/>
      <c r="FQ166" s="123"/>
      <c r="FR166" s="123"/>
      <c r="FS166" s="123"/>
      <c r="FT166" s="123"/>
      <c r="FU166" s="123"/>
      <c r="FV166" s="123"/>
      <c r="FW166" s="123"/>
      <c r="FX166" s="123"/>
      <c r="FY166" s="123"/>
      <c r="FZ166" s="123"/>
      <c r="GA166" s="123"/>
      <c r="GB166" s="123"/>
      <c r="GC166" s="123"/>
      <c r="GD166" s="123"/>
      <c r="GE166" s="123"/>
      <c r="GF166" s="123"/>
      <c r="GG166" s="123"/>
      <c r="GH166" s="123"/>
      <c r="GI166" s="123"/>
      <c r="GJ166" s="123"/>
      <c r="GK166" s="123"/>
      <c r="GL166" s="123"/>
      <c r="GM166" s="123"/>
      <c r="GN166" s="123"/>
      <c r="GO166" s="123"/>
      <c r="GP166" s="123"/>
      <c r="GQ166" s="123"/>
      <c r="GR166" s="123"/>
      <c r="GS166" s="123"/>
      <c r="GT166" s="123"/>
      <c r="GU166" s="123"/>
      <c r="GV166" s="123"/>
      <c r="GW166" s="123"/>
      <c r="GX166" s="123"/>
      <c r="GY166" s="123"/>
      <c r="GZ166" s="123"/>
      <c r="HA166" s="123"/>
      <c r="HB166" s="123"/>
      <c r="HC166" s="123"/>
      <c r="HD166" s="123"/>
      <c r="HE166" s="123"/>
      <c r="HF166" s="123"/>
      <c r="HG166" s="123"/>
      <c r="HH166" s="123"/>
      <c r="HI166" s="123"/>
      <c r="HJ166" s="123"/>
      <c r="HK166" s="123"/>
      <c r="HL166" s="123"/>
      <c r="HM166" s="123"/>
      <c r="HN166" s="123"/>
      <c r="HO166" s="123"/>
      <c r="HP166" s="123"/>
      <c r="HQ166" s="123"/>
      <c r="HR166" s="123"/>
      <c r="HS166" s="123"/>
      <c r="HT166" s="123"/>
    </row>
    <row r="167" spans="1:228" s="321" customFormat="1" x14ac:dyDescent="0.2">
      <c r="A167" s="142" t="s">
        <v>45</v>
      </c>
      <c r="B167" s="104" t="s">
        <v>42</v>
      </c>
      <c r="C167" s="151" t="s">
        <v>42</v>
      </c>
      <c r="D167" s="336" t="s">
        <v>79</v>
      </c>
      <c r="E167" s="317">
        <v>245</v>
      </c>
      <c r="F167" s="52" t="s">
        <v>32</v>
      </c>
      <c r="G167" s="375"/>
      <c r="H167" s="9"/>
      <c r="I167" s="339">
        <f>IF(ISBLANK(E167),"",G167+H167)</f>
        <v>0</v>
      </c>
      <c r="J167" s="340">
        <f>IF(ISBLANK(E167),"",E167*I167)</f>
        <v>0</v>
      </c>
    </row>
    <row r="168" spans="1:228" s="18" customFormat="1" x14ac:dyDescent="0.2">
      <c r="A168" s="142"/>
      <c r="B168" s="104"/>
      <c r="C168" s="151"/>
      <c r="D168" s="96" t="s">
        <v>113</v>
      </c>
      <c r="E168" s="318"/>
      <c r="F168" s="15"/>
      <c r="G168" s="375"/>
      <c r="H168" s="9"/>
      <c r="I168" s="147"/>
      <c r="J168" s="148"/>
      <c r="K168" s="123"/>
      <c r="L168" s="123"/>
      <c r="M168" s="123"/>
      <c r="N168" s="123"/>
      <c r="O168" s="123"/>
      <c r="P168" s="123"/>
      <c r="Q168" s="123"/>
      <c r="R168" s="123"/>
      <c r="S168" s="123"/>
      <c r="T168" s="123"/>
      <c r="U168" s="123"/>
      <c r="V168" s="123"/>
      <c r="W168" s="123"/>
      <c r="X168" s="123"/>
      <c r="Y168" s="123"/>
      <c r="Z168" s="123"/>
      <c r="AA168" s="123"/>
      <c r="AB168" s="123"/>
      <c r="AC168" s="123"/>
      <c r="AD168" s="123"/>
      <c r="AE168" s="123"/>
      <c r="AF168" s="123"/>
      <c r="AG168" s="123"/>
      <c r="AH168" s="123"/>
      <c r="AI168" s="123"/>
      <c r="AJ168" s="123"/>
      <c r="AK168" s="123"/>
      <c r="AL168" s="123"/>
      <c r="AM168" s="123"/>
      <c r="AN168" s="123"/>
      <c r="AO168" s="123"/>
      <c r="AP168" s="123"/>
      <c r="AQ168" s="123"/>
      <c r="AR168" s="123"/>
      <c r="AS168" s="123"/>
      <c r="AT168" s="123"/>
      <c r="AU168" s="123"/>
      <c r="AV168" s="123"/>
      <c r="AW168" s="123"/>
      <c r="AX168" s="123"/>
      <c r="AY168" s="123"/>
      <c r="AZ168" s="123"/>
      <c r="BA168" s="123"/>
      <c r="BB168" s="123"/>
      <c r="BC168" s="123"/>
      <c r="BD168" s="123"/>
      <c r="BE168" s="123"/>
      <c r="BF168" s="123"/>
      <c r="BG168" s="123"/>
      <c r="BH168" s="123"/>
      <c r="BI168" s="123"/>
      <c r="BJ168" s="123"/>
      <c r="BK168" s="123"/>
      <c r="BL168" s="123"/>
      <c r="BM168" s="123"/>
      <c r="BN168" s="123"/>
      <c r="BO168" s="123"/>
      <c r="BP168" s="123"/>
      <c r="BQ168" s="123"/>
      <c r="BR168" s="123"/>
      <c r="BS168" s="123"/>
      <c r="BT168" s="123"/>
      <c r="BU168" s="123"/>
      <c r="BV168" s="123"/>
      <c r="BW168" s="123"/>
      <c r="BX168" s="123"/>
      <c r="BY168" s="123"/>
      <c r="BZ168" s="123"/>
      <c r="CA168" s="123"/>
      <c r="CB168" s="123"/>
      <c r="CC168" s="123"/>
      <c r="CD168" s="123"/>
      <c r="CE168" s="123"/>
      <c r="CF168" s="123"/>
      <c r="CG168" s="123"/>
      <c r="CH168" s="123"/>
      <c r="CI168" s="123"/>
      <c r="CJ168" s="123"/>
      <c r="CK168" s="123"/>
      <c r="CL168" s="123"/>
      <c r="CM168" s="123"/>
      <c r="CN168" s="123"/>
      <c r="CO168" s="123"/>
      <c r="CP168" s="123"/>
      <c r="CQ168" s="123"/>
      <c r="CR168" s="123"/>
      <c r="CS168" s="123"/>
      <c r="CT168" s="123"/>
      <c r="CU168" s="123"/>
      <c r="CV168" s="123"/>
      <c r="CW168" s="123"/>
      <c r="CX168" s="123"/>
      <c r="CY168" s="123"/>
      <c r="CZ168" s="123"/>
      <c r="DA168" s="123"/>
      <c r="DB168" s="123"/>
      <c r="DC168" s="123"/>
      <c r="DD168" s="123"/>
      <c r="DE168" s="123"/>
      <c r="DF168" s="123"/>
      <c r="DG168" s="123"/>
      <c r="DH168" s="123"/>
      <c r="DI168" s="123"/>
      <c r="DJ168" s="123"/>
      <c r="DK168" s="123"/>
      <c r="DL168" s="123"/>
      <c r="DM168" s="123"/>
      <c r="DN168" s="123"/>
      <c r="DO168" s="123"/>
      <c r="DP168" s="123"/>
      <c r="DQ168" s="123"/>
      <c r="DR168" s="123"/>
      <c r="DS168" s="123"/>
      <c r="DT168" s="123"/>
      <c r="DU168" s="123"/>
      <c r="DV168" s="123"/>
      <c r="DW168" s="123"/>
      <c r="DX168" s="123"/>
      <c r="DY168" s="123"/>
      <c r="DZ168" s="123"/>
      <c r="EA168" s="123"/>
      <c r="EB168" s="123"/>
      <c r="EC168" s="123"/>
      <c r="ED168" s="123"/>
      <c r="EE168" s="123"/>
      <c r="EF168" s="123"/>
      <c r="EG168" s="123"/>
      <c r="EH168" s="123"/>
      <c r="EI168" s="123"/>
      <c r="EJ168" s="123"/>
      <c r="EK168" s="123"/>
      <c r="EL168" s="123"/>
      <c r="EM168" s="123"/>
      <c r="EN168" s="123"/>
      <c r="EO168" s="123"/>
      <c r="EP168" s="123"/>
      <c r="EQ168" s="123"/>
      <c r="ER168" s="123"/>
      <c r="ES168" s="123"/>
      <c r="ET168" s="123"/>
      <c r="EU168" s="123"/>
      <c r="EV168" s="123"/>
      <c r="EW168" s="123"/>
      <c r="EX168" s="123"/>
      <c r="EY168" s="123"/>
      <c r="EZ168" s="123"/>
      <c r="FA168" s="123"/>
      <c r="FB168" s="123"/>
      <c r="FC168" s="123"/>
      <c r="FD168" s="123"/>
      <c r="FE168" s="123"/>
      <c r="FF168" s="123"/>
      <c r="FG168" s="123"/>
      <c r="FH168" s="123"/>
      <c r="FI168" s="123"/>
      <c r="FJ168" s="123"/>
      <c r="FK168" s="123"/>
      <c r="FL168" s="123"/>
      <c r="FM168" s="123"/>
      <c r="FN168" s="123"/>
      <c r="FO168" s="123"/>
      <c r="FP168" s="123"/>
      <c r="FQ168" s="123"/>
      <c r="FR168" s="123"/>
      <c r="FS168" s="123"/>
      <c r="FT168" s="123"/>
      <c r="FU168" s="123"/>
      <c r="FV168" s="123"/>
      <c r="FW168" s="123"/>
      <c r="FX168" s="123"/>
      <c r="FY168" s="123"/>
      <c r="FZ168" s="123"/>
      <c r="GA168" s="123"/>
      <c r="GB168" s="123"/>
      <c r="GC168" s="123"/>
      <c r="GD168" s="123"/>
      <c r="GE168" s="123"/>
      <c r="GF168" s="123"/>
      <c r="GG168" s="123"/>
      <c r="GH168" s="123"/>
      <c r="GI168" s="123"/>
      <c r="GJ168" s="123"/>
      <c r="GK168" s="123"/>
      <c r="GL168" s="123"/>
      <c r="GM168" s="123"/>
      <c r="GN168" s="123"/>
      <c r="GO168" s="123"/>
      <c r="GP168" s="123"/>
      <c r="GQ168" s="123"/>
      <c r="GR168" s="123"/>
      <c r="GS168" s="123"/>
      <c r="GT168" s="123"/>
      <c r="GU168" s="123"/>
      <c r="GV168" s="123"/>
      <c r="GW168" s="123"/>
      <c r="GX168" s="123"/>
      <c r="GY168" s="123"/>
      <c r="GZ168" s="123"/>
      <c r="HA168" s="123"/>
      <c r="HB168" s="123"/>
      <c r="HC168" s="123"/>
      <c r="HD168" s="123"/>
      <c r="HE168" s="123"/>
      <c r="HF168" s="123"/>
      <c r="HG168" s="123"/>
      <c r="HH168" s="123"/>
      <c r="HI168" s="123"/>
      <c r="HJ168" s="123"/>
      <c r="HK168" s="123"/>
      <c r="HL168" s="123"/>
      <c r="HM168" s="123"/>
      <c r="HN168" s="123"/>
      <c r="HO168" s="123"/>
      <c r="HP168" s="123"/>
      <c r="HQ168" s="123"/>
      <c r="HR168" s="123"/>
      <c r="HS168" s="123"/>
      <c r="HT168" s="123"/>
    </row>
    <row r="169" spans="1:228" s="18" customFormat="1" ht="33.75" x14ac:dyDescent="0.2">
      <c r="A169" s="142"/>
      <c r="B169" s="104"/>
      <c r="C169" s="151"/>
      <c r="D169" s="320" t="s">
        <v>136</v>
      </c>
      <c r="E169" s="318"/>
      <c r="F169" s="15"/>
      <c r="G169" s="375"/>
      <c r="H169" s="9"/>
      <c r="I169" s="147"/>
      <c r="J169" s="148"/>
      <c r="K169" s="123"/>
      <c r="L169" s="123"/>
      <c r="M169" s="123"/>
      <c r="N169" s="123"/>
      <c r="O169" s="123"/>
      <c r="P169" s="123"/>
      <c r="Q169" s="123"/>
      <c r="R169" s="123"/>
      <c r="S169" s="123"/>
      <c r="T169" s="123"/>
      <c r="U169" s="123"/>
      <c r="V169" s="123"/>
      <c r="W169" s="123"/>
      <c r="X169" s="123"/>
      <c r="Y169" s="123"/>
      <c r="Z169" s="123"/>
      <c r="AA169" s="123"/>
      <c r="AB169" s="123"/>
      <c r="AC169" s="123"/>
      <c r="AD169" s="123"/>
      <c r="AE169" s="123"/>
      <c r="AF169" s="123"/>
      <c r="AG169" s="123"/>
      <c r="AH169" s="123"/>
      <c r="AI169" s="123"/>
      <c r="AJ169" s="123"/>
      <c r="AK169" s="123"/>
      <c r="AL169" s="123"/>
      <c r="AM169" s="123"/>
      <c r="AN169" s="123"/>
      <c r="AO169" s="123"/>
      <c r="AP169" s="123"/>
      <c r="AQ169" s="123"/>
      <c r="AR169" s="123"/>
      <c r="AS169" s="123"/>
      <c r="AT169" s="123"/>
      <c r="AU169" s="123"/>
      <c r="AV169" s="123"/>
      <c r="AW169" s="123"/>
      <c r="AX169" s="123"/>
      <c r="AY169" s="123"/>
      <c r="AZ169" s="123"/>
      <c r="BA169" s="123"/>
      <c r="BB169" s="123"/>
      <c r="BC169" s="123"/>
      <c r="BD169" s="123"/>
      <c r="BE169" s="123"/>
      <c r="BF169" s="123"/>
      <c r="BG169" s="123"/>
      <c r="BH169" s="123"/>
      <c r="BI169" s="123"/>
      <c r="BJ169" s="123"/>
      <c r="BK169" s="123"/>
      <c r="BL169" s="123"/>
      <c r="BM169" s="123"/>
      <c r="BN169" s="123"/>
      <c r="BO169" s="123"/>
      <c r="BP169" s="123"/>
      <c r="BQ169" s="123"/>
      <c r="BR169" s="123"/>
      <c r="BS169" s="123"/>
      <c r="BT169" s="123"/>
      <c r="BU169" s="123"/>
      <c r="BV169" s="123"/>
      <c r="BW169" s="123"/>
      <c r="BX169" s="123"/>
      <c r="BY169" s="123"/>
      <c r="BZ169" s="123"/>
      <c r="CA169" s="123"/>
      <c r="CB169" s="123"/>
      <c r="CC169" s="123"/>
      <c r="CD169" s="123"/>
      <c r="CE169" s="123"/>
      <c r="CF169" s="123"/>
      <c r="CG169" s="123"/>
      <c r="CH169" s="123"/>
      <c r="CI169" s="123"/>
      <c r="CJ169" s="123"/>
      <c r="CK169" s="123"/>
      <c r="CL169" s="123"/>
      <c r="CM169" s="123"/>
      <c r="CN169" s="123"/>
      <c r="CO169" s="123"/>
      <c r="CP169" s="123"/>
      <c r="CQ169" s="123"/>
      <c r="CR169" s="123"/>
      <c r="CS169" s="123"/>
      <c r="CT169" s="123"/>
      <c r="CU169" s="123"/>
      <c r="CV169" s="123"/>
      <c r="CW169" s="123"/>
      <c r="CX169" s="123"/>
      <c r="CY169" s="123"/>
      <c r="CZ169" s="123"/>
      <c r="DA169" s="123"/>
      <c r="DB169" s="123"/>
      <c r="DC169" s="123"/>
      <c r="DD169" s="123"/>
      <c r="DE169" s="123"/>
      <c r="DF169" s="123"/>
      <c r="DG169" s="123"/>
      <c r="DH169" s="123"/>
      <c r="DI169" s="123"/>
      <c r="DJ169" s="123"/>
      <c r="DK169" s="123"/>
      <c r="DL169" s="123"/>
      <c r="DM169" s="123"/>
      <c r="DN169" s="123"/>
      <c r="DO169" s="123"/>
      <c r="DP169" s="123"/>
      <c r="DQ169" s="123"/>
      <c r="DR169" s="123"/>
      <c r="DS169" s="123"/>
      <c r="DT169" s="123"/>
      <c r="DU169" s="123"/>
      <c r="DV169" s="123"/>
      <c r="DW169" s="123"/>
      <c r="DX169" s="123"/>
      <c r="DY169" s="123"/>
      <c r="DZ169" s="123"/>
      <c r="EA169" s="123"/>
      <c r="EB169" s="123"/>
      <c r="EC169" s="123"/>
      <c r="ED169" s="123"/>
      <c r="EE169" s="123"/>
      <c r="EF169" s="123"/>
      <c r="EG169" s="123"/>
      <c r="EH169" s="123"/>
      <c r="EI169" s="123"/>
      <c r="EJ169" s="123"/>
      <c r="EK169" s="123"/>
      <c r="EL169" s="123"/>
      <c r="EM169" s="123"/>
      <c r="EN169" s="123"/>
      <c r="EO169" s="123"/>
      <c r="EP169" s="123"/>
      <c r="EQ169" s="123"/>
      <c r="ER169" s="123"/>
      <c r="ES169" s="123"/>
      <c r="ET169" s="123"/>
      <c r="EU169" s="123"/>
      <c r="EV169" s="123"/>
      <c r="EW169" s="123"/>
      <c r="EX169" s="123"/>
      <c r="EY169" s="123"/>
      <c r="EZ169" s="123"/>
      <c r="FA169" s="123"/>
      <c r="FB169" s="123"/>
      <c r="FC169" s="123"/>
      <c r="FD169" s="123"/>
      <c r="FE169" s="123"/>
      <c r="FF169" s="123"/>
      <c r="FG169" s="123"/>
      <c r="FH169" s="123"/>
      <c r="FI169" s="123"/>
      <c r="FJ169" s="123"/>
      <c r="FK169" s="123"/>
      <c r="FL169" s="123"/>
      <c r="FM169" s="123"/>
      <c r="FN169" s="123"/>
      <c r="FO169" s="123"/>
      <c r="FP169" s="123"/>
      <c r="FQ169" s="123"/>
      <c r="FR169" s="123"/>
      <c r="FS169" s="123"/>
      <c r="FT169" s="123"/>
      <c r="FU169" s="123"/>
      <c r="FV169" s="123"/>
      <c r="FW169" s="123"/>
      <c r="FX169" s="123"/>
      <c r="FY169" s="123"/>
      <c r="FZ169" s="123"/>
      <c r="GA169" s="123"/>
      <c r="GB169" s="123"/>
      <c r="GC169" s="123"/>
      <c r="GD169" s="123"/>
      <c r="GE169" s="123"/>
      <c r="GF169" s="123"/>
      <c r="GG169" s="123"/>
      <c r="GH169" s="123"/>
      <c r="GI169" s="123"/>
      <c r="GJ169" s="123"/>
      <c r="GK169" s="123"/>
      <c r="GL169" s="123"/>
      <c r="GM169" s="123"/>
      <c r="GN169" s="123"/>
      <c r="GO169" s="123"/>
      <c r="GP169" s="123"/>
      <c r="GQ169" s="123"/>
      <c r="GR169" s="123"/>
      <c r="GS169" s="123"/>
      <c r="GT169" s="123"/>
      <c r="GU169" s="123"/>
      <c r="GV169" s="123"/>
      <c r="GW169" s="123"/>
      <c r="GX169" s="123"/>
      <c r="GY169" s="123"/>
      <c r="GZ169" s="123"/>
      <c r="HA169" s="123"/>
      <c r="HB169" s="123"/>
      <c r="HC169" s="123"/>
      <c r="HD169" s="123"/>
      <c r="HE169" s="123"/>
      <c r="HF169" s="123"/>
      <c r="HG169" s="123"/>
      <c r="HH169" s="123"/>
      <c r="HI169" s="123"/>
      <c r="HJ169" s="123"/>
      <c r="HK169" s="123"/>
      <c r="HL169" s="123"/>
      <c r="HM169" s="123"/>
      <c r="HN169" s="123"/>
      <c r="HO169" s="123"/>
      <c r="HP169" s="123"/>
      <c r="HQ169" s="123"/>
      <c r="HR169" s="123"/>
      <c r="HS169" s="123"/>
      <c r="HT169" s="123"/>
    </row>
    <row r="170" spans="1:228" s="18" customFormat="1" x14ac:dyDescent="0.2">
      <c r="A170" s="142"/>
      <c r="B170" s="104"/>
      <c r="C170" s="151"/>
      <c r="D170" s="320" t="s">
        <v>114</v>
      </c>
      <c r="E170" s="318"/>
      <c r="F170" s="15"/>
      <c r="G170" s="375"/>
      <c r="H170" s="9"/>
      <c r="I170" s="147"/>
      <c r="J170" s="148"/>
      <c r="K170" s="123"/>
      <c r="L170" s="123"/>
      <c r="M170" s="123"/>
      <c r="N170" s="123"/>
      <c r="O170" s="123"/>
      <c r="P170" s="123"/>
      <c r="Q170" s="123"/>
      <c r="R170" s="123"/>
      <c r="S170" s="123"/>
      <c r="T170" s="123"/>
      <c r="U170" s="123"/>
      <c r="V170" s="123"/>
      <c r="W170" s="123"/>
      <c r="X170" s="123"/>
      <c r="Y170" s="123"/>
      <c r="Z170" s="123"/>
      <c r="AA170" s="123"/>
      <c r="AB170" s="123"/>
      <c r="AC170" s="123"/>
      <c r="AD170" s="123"/>
      <c r="AE170" s="123"/>
      <c r="AF170" s="123"/>
      <c r="AG170" s="123"/>
      <c r="AH170" s="123"/>
      <c r="AI170" s="123"/>
      <c r="AJ170" s="123"/>
      <c r="AK170" s="123"/>
      <c r="AL170" s="123"/>
      <c r="AM170" s="123"/>
      <c r="AN170" s="123"/>
      <c r="AO170" s="123"/>
      <c r="AP170" s="123"/>
      <c r="AQ170" s="123"/>
      <c r="AR170" s="123"/>
      <c r="AS170" s="123"/>
      <c r="AT170" s="123"/>
      <c r="AU170" s="123"/>
      <c r="AV170" s="123"/>
      <c r="AW170" s="123"/>
      <c r="AX170" s="123"/>
      <c r="AY170" s="123"/>
      <c r="AZ170" s="123"/>
      <c r="BA170" s="123"/>
      <c r="BB170" s="123"/>
      <c r="BC170" s="123"/>
      <c r="BD170" s="123"/>
      <c r="BE170" s="123"/>
      <c r="BF170" s="123"/>
      <c r="BG170" s="123"/>
      <c r="BH170" s="123"/>
      <c r="BI170" s="123"/>
      <c r="BJ170" s="123"/>
      <c r="BK170" s="123"/>
      <c r="BL170" s="123"/>
      <c r="BM170" s="123"/>
      <c r="BN170" s="123"/>
      <c r="BO170" s="123"/>
      <c r="BP170" s="123"/>
      <c r="BQ170" s="123"/>
      <c r="BR170" s="123"/>
      <c r="BS170" s="123"/>
      <c r="BT170" s="123"/>
      <c r="BU170" s="123"/>
      <c r="BV170" s="123"/>
      <c r="BW170" s="123"/>
      <c r="BX170" s="123"/>
      <c r="BY170" s="123"/>
      <c r="BZ170" s="123"/>
      <c r="CA170" s="123"/>
      <c r="CB170" s="123"/>
      <c r="CC170" s="123"/>
      <c r="CD170" s="123"/>
      <c r="CE170" s="123"/>
      <c r="CF170" s="123"/>
      <c r="CG170" s="123"/>
      <c r="CH170" s="123"/>
      <c r="CI170" s="123"/>
      <c r="CJ170" s="123"/>
      <c r="CK170" s="123"/>
      <c r="CL170" s="123"/>
      <c r="CM170" s="123"/>
      <c r="CN170" s="123"/>
      <c r="CO170" s="123"/>
      <c r="CP170" s="123"/>
      <c r="CQ170" s="123"/>
      <c r="CR170" s="123"/>
      <c r="CS170" s="123"/>
      <c r="CT170" s="123"/>
      <c r="CU170" s="123"/>
      <c r="CV170" s="123"/>
      <c r="CW170" s="123"/>
      <c r="CX170" s="123"/>
      <c r="CY170" s="123"/>
      <c r="CZ170" s="123"/>
      <c r="DA170" s="123"/>
      <c r="DB170" s="123"/>
      <c r="DC170" s="123"/>
      <c r="DD170" s="123"/>
      <c r="DE170" s="123"/>
      <c r="DF170" s="123"/>
      <c r="DG170" s="123"/>
      <c r="DH170" s="123"/>
      <c r="DI170" s="123"/>
      <c r="DJ170" s="123"/>
      <c r="DK170" s="123"/>
      <c r="DL170" s="123"/>
      <c r="DM170" s="123"/>
      <c r="DN170" s="123"/>
      <c r="DO170" s="123"/>
      <c r="DP170" s="123"/>
      <c r="DQ170" s="123"/>
      <c r="DR170" s="123"/>
      <c r="DS170" s="123"/>
      <c r="DT170" s="123"/>
      <c r="DU170" s="123"/>
      <c r="DV170" s="123"/>
      <c r="DW170" s="123"/>
      <c r="DX170" s="123"/>
      <c r="DY170" s="123"/>
      <c r="DZ170" s="123"/>
      <c r="EA170" s="123"/>
      <c r="EB170" s="123"/>
      <c r="EC170" s="123"/>
      <c r="ED170" s="123"/>
      <c r="EE170" s="123"/>
      <c r="EF170" s="123"/>
      <c r="EG170" s="123"/>
      <c r="EH170" s="123"/>
      <c r="EI170" s="123"/>
      <c r="EJ170" s="123"/>
      <c r="EK170" s="123"/>
      <c r="EL170" s="123"/>
      <c r="EM170" s="123"/>
      <c r="EN170" s="123"/>
      <c r="EO170" s="123"/>
      <c r="EP170" s="123"/>
      <c r="EQ170" s="123"/>
      <c r="ER170" s="123"/>
      <c r="ES170" s="123"/>
      <c r="ET170" s="123"/>
      <c r="EU170" s="123"/>
      <c r="EV170" s="123"/>
      <c r="EW170" s="123"/>
      <c r="EX170" s="123"/>
      <c r="EY170" s="123"/>
      <c r="EZ170" s="123"/>
      <c r="FA170" s="123"/>
      <c r="FB170" s="123"/>
      <c r="FC170" s="123"/>
      <c r="FD170" s="123"/>
      <c r="FE170" s="123"/>
      <c r="FF170" s="123"/>
      <c r="FG170" s="123"/>
      <c r="FH170" s="123"/>
      <c r="FI170" s="123"/>
      <c r="FJ170" s="123"/>
      <c r="FK170" s="123"/>
      <c r="FL170" s="123"/>
      <c r="FM170" s="123"/>
      <c r="FN170" s="123"/>
      <c r="FO170" s="123"/>
      <c r="FP170" s="123"/>
      <c r="FQ170" s="123"/>
      <c r="FR170" s="123"/>
      <c r="FS170" s="123"/>
      <c r="FT170" s="123"/>
      <c r="FU170" s="123"/>
      <c r="FV170" s="123"/>
      <c r="FW170" s="123"/>
      <c r="FX170" s="123"/>
      <c r="FY170" s="123"/>
      <c r="FZ170" s="123"/>
      <c r="GA170" s="123"/>
      <c r="GB170" s="123"/>
      <c r="GC170" s="123"/>
      <c r="GD170" s="123"/>
      <c r="GE170" s="123"/>
      <c r="GF170" s="123"/>
      <c r="GG170" s="123"/>
      <c r="GH170" s="123"/>
      <c r="GI170" s="123"/>
      <c r="GJ170" s="123"/>
      <c r="GK170" s="123"/>
      <c r="GL170" s="123"/>
      <c r="GM170" s="123"/>
      <c r="GN170" s="123"/>
      <c r="GO170" s="123"/>
      <c r="GP170" s="123"/>
      <c r="GQ170" s="123"/>
      <c r="GR170" s="123"/>
      <c r="GS170" s="123"/>
      <c r="GT170" s="123"/>
      <c r="GU170" s="123"/>
      <c r="GV170" s="123"/>
      <c r="GW170" s="123"/>
      <c r="GX170" s="123"/>
      <c r="GY170" s="123"/>
      <c r="GZ170" s="123"/>
      <c r="HA170" s="123"/>
      <c r="HB170" s="123"/>
      <c r="HC170" s="123"/>
      <c r="HD170" s="123"/>
      <c r="HE170" s="123"/>
      <c r="HF170" s="123"/>
      <c r="HG170" s="123"/>
      <c r="HH170" s="123"/>
      <c r="HI170" s="123"/>
      <c r="HJ170" s="123"/>
      <c r="HK170" s="123"/>
      <c r="HL170" s="123"/>
      <c r="HM170" s="123"/>
      <c r="HN170" s="123"/>
      <c r="HO170" s="123"/>
      <c r="HP170" s="123"/>
      <c r="HQ170" s="123"/>
      <c r="HR170" s="123"/>
      <c r="HS170" s="123"/>
      <c r="HT170" s="123"/>
    </row>
    <row r="171" spans="1:228" s="18" customFormat="1" x14ac:dyDescent="0.2">
      <c r="A171" s="142"/>
      <c r="B171" s="104"/>
      <c r="C171" s="151"/>
      <c r="D171" s="96" t="s">
        <v>218</v>
      </c>
      <c r="E171" s="319"/>
      <c r="F171" s="15"/>
      <c r="G171" s="375"/>
      <c r="H171" s="9"/>
      <c r="I171" s="147"/>
      <c r="J171" s="148"/>
      <c r="K171" s="123"/>
      <c r="L171" s="123"/>
      <c r="M171" s="123"/>
      <c r="N171" s="123"/>
      <c r="O171" s="123"/>
      <c r="P171" s="123"/>
      <c r="Q171" s="123"/>
      <c r="R171" s="123"/>
      <c r="S171" s="123"/>
      <c r="T171" s="123"/>
      <c r="U171" s="123"/>
      <c r="V171" s="123"/>
      <c r="W171" s="123"/>
      <c r="X171" s="123"/>
      <c r="Y171" s="123"/>
      <c r="Z171" s="123"/>
      <c r="AA171" s="123"/>
      <c r="AB171" s="123"/>
      <c r="AC171" s="123"/>
      <c r="AD171" s="123"/>
      <c r="AE171" s="123"/>
      <c r="AF171" s="123"/>
      <c r="AG171" s="123"/>
      <c r="AH171" s="123"/>
      <c r="AI171" s="123"/>
      <c r="AJ171" s="123"/>
      <c r="AK171" s="123"/>
      <c r="AL171" s="123"/>
      <c r="AM171" s="123"/>
      <c r="AN171" s="123"/>
      <c r="AO171" s="123"/>
      <c r="AP171" s="123"/>
      <c r="AQ171" s="123"/>
      <c r="AR171" s="123"/>
      <c r="AS171" s="123"/>
      <c r="AT171" s="123"/>
      <c r="AU171" s="123"/>
      <c r="AV171" s="123"/>
      <c r="AW171" s="123"/>
      <c r="AX171" s="123"/>
      <c r="AY171" s="123"/>
      <c r="AZ171" s="123"/>
      <c r="BA171" s="123"/>
      <c r="BB171" s="123"/>
      <c r="BC171" s="123"/>
      <c r="BD171" s="123"/>
      <c r="BE171" s="123"/>
      <c r="BF171" s="123"/>
      <c r="BG171" s="123"/>
      <c r="BH171" s="123"/>
      <c r="BI171" s="123"/>
      <c r="BJ171" s="123"/>
      <c r="BK171" s="123"/>
      <c r="BL171" s="123"/>
      <c r="BM171" s="123"/>
      <c r="BN171" s="123"/>
      <c r="BO171" s="123"/>
      <c r="BP171" s="123"/>
      <c r="BQ171" s="123"/>
      <c r="BR171" s="123"/>
      <c r="BS171" s="123"/>
      <c r="BT171" s="123"/>
      <c r="BU171" s="123"/>
      <c r="BV171" s="123"/>
      <c r="BW171" s="123"/>
      <c r="BX171" s="123"/>
      <c r="BY171" s="123"/>
      <c r="BZ171" s="123"/>
      <c r="CA171" s="123"/>
      <c r="CB171" s="123"/>
      <c r="CC171" s="123"/>
      <c r="CD171" s="123"/>
      <c r="CE171" s="123"/>
      <c r="CF171" s="123"/>
      <c r="CG171" s="123"/>
      <c r="CH171" s="123"/>
      <c r="CI171" s="123"/>
      <c r="CJ171" s="123"/>
      <c r="CK171" s="123"/>
      <c r="CL171" s="123"/>
      <c r="CM171" s="123"/>
      <c r="CN171" s="123"/>
      <c r="CO171" s="123"/>
      <c r="CP171" s="123"/>
      <c r="CQ171" s="123"/>
      <c r="CR171" s="123"/>
      <c r="CS171" s="123"/>
      <c r="CT171" s="123"/>
      <c r="CU171" s="123"/>
      <c r="CV171" s="123"/>
      <c r="CW171" s="123"/>
      <c r="CX171" s="123"/>
      <c r="CY171" s="123"/>
      <c r="CZ171" s="123"/>
      <c r="DA171" s="123"/>
      <c r="DB171" s="123"/>
      <c r="DC171" s="123"/>
      <c r="DD171" s="123"/>
      <c r="DE171" s="123"/>
      <c r="DF171" s="123"/>
      <c r="DG171" s="123"/>
      <c r="DH171" s="123"/>
      <c r="DI171" s="123"/>
      <c r="DJ171" s="123"/>
      <c r="DK171" s="123"/>
      <c r="DL171" s="123"/>
      <c r="DM171" s="123"/>
      <c r="DN171" s="123"/>
      <c r="DO171" s="123"/>
      <c r="DP171" s="123"/>
      <c r="DQ171" s="123"/>
      <c r="DR171" s="123"/>
      <c r="DS171" s="123"/>
      <c r="DT171" s="123"/>
      <c r="DU171" s="123"/>
      <c r="DV171" s="123"/>
      <c r="DW171" s="123"/>
      <c r="DX171" s="123"/>
      <c r="DY171" s="123"/>
      <c r="DZ171" s="123"/>
      <c r="EA171" s="123"/>
      <c r="EB171" s="123"/>
      <c r="EC171" s="123"/>
      <c r="ED171" s="123"/>
      <c r="EE171" s="123"/>
      <c r="EF171" s="123"/>
      <c r="EG171" s="123"/>
      <c r="EH171" s="123"/>
      <c r="EI171" s="123"/>
      <c r="EJ171" s="123"/>
      <c r="EK171" s="123"/>
      <c r="EL171" s="123"/>
      <c r="EM171" s="123"/>
      <c r="EN171" s="123"/>
      <c r="EO171" s="123"/>
      <c r="EP171" s="123"/>
      <c r="EQ171" s="123"/>
      <c r="ER171" s="123"/>
      <c r="ES171" s="123"/>
      <c r="ET171" s="123"/>
      <c r="EU171" s="123"/>
      <c r="EV171" s="123"/>
      <c r="EW171" s="123"/>
      <c r="EX171" s="123"/>
      <c r="EY171" s="123"/>
      <c r="EZ171" s="123"/>
      <c r="FA171" s="123"/>
      <c r="FB171" s="123"/>
      <c r="FC171" s="123"/>
      <c r="FD171" s="123"/>
      <c r="FE171" s="123"/>
      <c r="FF171" s="123"/>
      <c r="FG171" s="123"/>
      <c r="FH171" s="123"/>
      <c r="FI171" s="123"/>
      <c r="FJ171" s="123"/>
      <c r="FK171" s="123"/>
      <c r="FL171" s="123"/>
      <c r="FM171" s="123"/>
      <c r="FN171" s="123"/>
      <c r="FO171" s="123"/>
      <c r="FP171" s="123"/>
      <c r="FQ171" s="123"/>
      <c r="FR171" s="123"/>
      <c r="FS171" s="123"/>
      <c r="FT171" s="123"/>
      <c r="FU171" s="123"/>
      <c r="FV171" s="123"/>
      <c r="FW171" s="123"/>
      <c r="FX171" s="123"/>
      <c r="FY171" s="123"/>
      <c r="FZ171" s="123"/>
      <c r="GA171" s="123"/>
      <c r="GB171" s="123"/>
      <c r="GC171" s="123"/>
      <c r="GD171" s="123"/>
      <c r="GE171" s="123"/>
      <c r="GF171" s="123"/>
      <c r="GG171" s="123"/>
      <c r="GH171" s="123"/>
      <c r="GI171" s="123"/>
      <c r="GJ171" s="123"/>
      <c r="GK171" s="123"/>
      <c r="GL171" s="123"/>
      <c r="GM171" s="123"/>
      <c r="GN171" s="123"/>
      <c r="GO171" s="123"/>
      <c r="GP171" s="123"/>
      <c r="GQ171" s="123"/>
      <c r="GR171" s="123"/>
      <c r="GS171" s="123"/>
      <c r="GT171" s="123"/>
      <c r="GU171" s="123"/>
      <c r="GV171" s="123"/>
      <c r="GW171" s="123"/>
      <c r="GX171" s="123"/>
      <c r="GY171" s="123"/>
      <c r="GZ171" s="123"/>
      <c r="HA171" s="123"/>
      <c r="HB171" s="123"/>
      <c r="HC171" s="123"/>
      <c r="HD171" s="123"/>
      <c r="HE171" s="123"/>
      <c r="HF171" s="123"/>
      <c r="HG171" s="123"/>
      <c r="HH171" s="123"/>
      <c r="HI171" s="123"/>
      <c r="HJ171" s="123"/>
      <c r="HK171" s="123"/>
      <c r="HL171" s="123"/>
      <c r="HM171" s="123"/>
      <c r="HN171" s="123"/>
      <c r="HO171" s="123"/>
      <c r="HP171" s="123"/>
      <c r="HQ171" s="123"/>
      <c r="HR171" s="123"/>
      <c r="HS171" s="123"/>
      <c r="HT171" s="123"/>
    </row>
    <row r="172" spans="1:228" s="18" customFormat="1" ht="22.5" x14ac:dyDescent="0.2">
      <c r="A172" s="142"/>
      <c r="B172" s="104"/>
      <c r="C172" s="151"/>
      <c r="D172" s="96" t="s">
        <v>80</v>
      </c>
      <c r="E172" s="319"/>
      <c r="F172" s="15"/>
      <c r="G172" s="375"/>
      <c r="H172" s="9"/>
      <c r="I172" s="147"/>
      <c r="J172" s="148"/>
      <c r="K172" s="123"/>
      <c r="L172" s="123"/>
      <c r="M172" s="123"/>
      <c r="N172" s="123"/>
      <c r="O172" s="123"/>
      <c r="P172" s="123"/>
      <c r="Q172" s="123"/>
      <c r="R172" s="123"/>
      <c r="S172" s="123"/>
      <c r="T172" s="123"/>
      <c r="U172" s="123"/>
      <c r="V172" s="123"/>
      <c r="W172" s="123"/>
      <c r="X172" s="123"/>
      <c r="Y172" s="123"/>
      <c r="Z172" s="123"/>
      <c r="AA172" s="123"/>
      <c r="AB172" s="123"/>
      <c r="AC172" s="123"/>
      <c r="AD172" s="123"/>
      <c r="AE172" s="123"/>
      <c r="AF172" s="123"/>
      <c r="AG172" s="123"/>
      <c r="AH172" s="123"/>
      <c r="AI172" s="123"/>
      <c r="AJ172" s="123"/>
      <c r="AK172" s="123"/>
      <c r="AL172" s="123"/>
      <c r="AM172" s="123"/>
      <c r="AN172" s="123"/>
      <c r="AO172" s="123"/>
      <c r="AP172" s="123"/>
      <c r="AQ172" s="123"/>
      <c r="AR172" s="123"/>
      <c r="AS172" s="123"/>
      <c r="AT172" s="123"/>
      <c r="AU172" s="123"/>
      <c r="AV172" s="123"/>
      <c r="AW172" s="123"/>
      <c r="AX172" s="123"/>
      <c r="AY172" s="123"/>
      <c r="AZ172" s="123"/>
      <c r="BA172" s="123"/>
      <c r="BB172" s="123"/>
      <c r="BC172" s="123"/>
      <c r="BD172" s="123"/>
      <c r="BE172" s="123"/>
      <c r="BF172" s="123"/>
      <c r="BG172" s="123"/>
      <c r="BH172" s="123"/>
      <c r="BI172" s="123"/>
      <c r="BJ172" s="123"/>
      <c r="BK172" s="123"/>
      <c r="BL172" s="123"/>
      <c r="BM172" s="123"/>
      <c r="BN172" s="123"/>
      <c r="BO172" s="123"/>
      <c r="BP172" s="123"/>
      <c r="BQ172" s="123"/>
      <c r="BR172" s="123"/>
      <c r="BS172" s="123"/>
      <c r="BT172" s="123"/>
      <c r="BU172" s="123"/>
      <c r="BV172" s="123"/>
      <c r="BW172" s="123"/>
      <c r="BX172" s="123"/>
      <c r="BY172" s="123"/>
      <c r="BZ172" s="123"/>
      <c r="CA172" s="123"/>
      <c r="CB172" s="123"/>
      <c r="CC172" s="123"/>
      <c r="CD172" s="123"/>
      <c r="CE172" s="123"/>
      <c r="CF172" s="123"/>
      <c r="CG172" s="123"/>
      <c r="CH172" s="123"/>
      <c r="CI172" s="123"/>
      <c r="CJ172" s="123"/>
      <c r="CK172" s="123"/>
      <c r="CL172" s="123"/>
      <c r="CM172" s="123"/>
      <c r="CN172" s="123"/>
      <c r="CO172" s="123"/>
      <c r="CP172" s="123"/>
      <c r="CQ172" s="123"/>
      <c r="CR172" s="123"/>
      <c r="CS172" s="123"/>
      <c r="CT172" s="123"/>
      <c r="CU172" s="123"/>
      <c r="CV172" s="123"/>
      <c r="CW172" s="123"/>
      <c r="CX172" s="123"/>
      <c r="CY172" s="123"/>
      <c r="CZ172" s="123"/>
      <c r="DA172" s="123"/>
      <c r="DB172" s="123"/>
      <c r="DC172" s="123"/>
      <c r="DD172" s="123"/>
      <c r="DE172" s="123"/>
      <c r="DF172" s="123"/>
      <c r="DG172" s="123"/>
      <c r="DH172" s="123"/>
      <c r="DI172" s="123"/>
      <c r="DJ172" s="123"/>
      <c r="DK172" s="123"/>
      <c r="DL172" s="123"/>
      <c r="DM172" s="123"/>
      <c r="DN172" s="123"/>
      <c r="DO172" s="123"/>
      <c r="DP172" s="123"/>
      <c r="DQ172" s="123"/>
      <c r="DR172" s="123"/>
      <c r="DS172" s="123"/>
      <c r="DT172" s="123"/>
      <c r="DU172" s="123"/>
      <c r="DV172" s="123"/>
      <c r="DW172" s="123"/>
      <c r="DX172" s="123"/>
      <c r="DY172" s="123"/>
      <c r="DZ172" s="123"/>
      <c r="EA172" s="123"/>
      <c r="EB172" s="123"/>
      <c r="EC172" s="123"/>
      <c r="ED172" s="123"/>
      <c r="EE172" s="123"/>
      <c r="EF172" s="123"/>
      <c r="EG172" s="123"/>
      <c r="EH172" s="123"/>
      <c r="EI172" s="123"/>
      <c r="EJ172" s="123"/>
      <c r="EK172" s="123"/>
      <c r="EL172" s="123"/>
      <c r="EM172" s="123"/>
      <c r="EN172" s="123"/>
      <c r="EO172" s="123"/>
      <c r="EP172" s="123"/>
      <c r="EQ172" s="123"/>
      <c r="ER172" s="123"/>
      <c r="ES172" s="123"/>
      <c r="ET172" s="123"/>
      <c r="EU172" s="123"/>
      <c r="EV172" s="123"/>
      <c r="EW172" s="123"/>
      <c r="EX172" s="123"/>
      <c r="EY172" s="123"/>
      <c r="EZ172" s="123"/>
      <c r="FA172" s="123"/>
      <c r="FB172" s="123"/>
      <c r="FC172" s="123"/>
      <c r="FD172" s="123"/>
      <c r="FE172" s="123"/>
      <c r="FF172" s="123"/>
      <c r="FG172" s="123"/>
      <c r="FH172" s="123"/>
      <c r="FI172" s="123"/>
      <c r="FJ172" s="123"/>
      <c r="FK172" s="123"/>
      <c r="FL172" s="123"/>
      <c r="FM172" s="123"/>
      <c r="FN172" s="123"/>
      <c r="FO172" s="123"/>
      <c r="FP172" s="123"/>
      <c r="FQ172" s="123"/>
      <c r="FR172" s="123"/>
      <c r="FS172" s="123"/>
      <c r="FT172" s="123"/>
      <c r="FU172" s="123"/>
      <c r="FV172" s="123"/>
      <c r="FW172" s="123"/>
      <c r="FX172" s="123"/>
      <c r="FY172" s="123"/>
      <c r="FZ172" s="123"/>
      <c r="GA172" s="123"/>
      <c r="GB172" s="123"/>
      <c r="GC172" s="123"/>
      <c r="GD172" s="123"/>
      <c r="GE172" s="123"/>
      <c r="GF172" s="123"/>
      <c r="GG172" s="123"/>
      <c r="GH172" s="123"/>
      <c r="GI172" s="123"/>
      <c r="GJ172" s="123"/>
      <c r="GK172" s="123"/>
      <c r="GL172" s="123"/>
      <c r="GM172" s="123"/>
      <c r="GN172" s="123"/>
      <c r="GO172" s="123"/>
      <c r="GP172" s="123"/>
      <c r="GQ172" s="123"/>
      <c r="GR172" s="123"/>
      <c r="GS172" s="123"/>
      <c r="GT172" s="123"/>
      <c r="GU172" s="123"/>
      <c r="GV172" s="123"/>
      <c r="GW172" s="123"/>
      <c r="GX172" s="123"/>
      <c r="GY172" s="123"/>
      <c r="GZ172" s="123"/>
      <c r="HA172" s="123"/>
      <c r="HB172" s="123"/>
      <c r="HC172" s="123"/>
      <c r="HD172" s="123"/>
      <c r="HE172" s="123"/>
      <c r="HF172" s="123"/>
      <c r="HG172" s="123"/>
      <c r="HH172" s="123"/>
      <c r="HI172" s="123"/>
      <c r="HJ172" s="123"/>
      <c r="HK172" s="123"/>
      <c r="HL172" s="123"/>
      <c r="HM172" s="123"/>
      <c r="HN172" s="123"/>
      <c r="HO172" s="123"/>
      <c r="HP172" s="123"/>
      <c r="HQ172" s="123"/>
      <c r="HR172" s="123"/>
      <c r="HS172" s="123"/>
      <c r="HT172" s="123"/>
    </row>
    <row r="173" spans="1:228" s="18" customFormat="1" ht="33.75" x14ac:dyDescent="0.2">
      <c r="A173" s="142"/>
      <c r="B173" s="104"/>
      <c r="C173" s="151"/>
      <c r="D173" s="96" t="s">
        <v>81</v>
      </c>
      <c r="E173" s="319"/>
      <c r="F173" s="15"/>
      <c r="G173" s="375"/>
      <c r="H173" s="9"/>
      <c r="I173" s="147"/>
      <c r="J173" s="148"/>
      <c r="K173" s="123"/>
      <c r="L173" s="123"/>
      <c r="M173" s="123"/>
      <c r="N173" s="123"/>
      <c r="O173" s="123"/>
      <c r="P173" s="123"/>
      <c r="Q173" s="123"/>
      <c r="R173" s="123"/>
      <c r="S173" s="123"/>
      <c r="T173" s="123"/>
      <c r="U173" s="123"/>
      <c r="V173" s="123"/>
      <c r="W173" s="123"/>
      <c r="X173" s="123"/>
      <c r="Y173" s="123"/>
      <c r="Z173" s="123"/>
      <c r="AA173" s="123"/>
      <c r="AB173" s="123"/>
      <c r="AC173" s="123"/>
      <c r="AD173" s="123"/>
      <c r="AE173" s="123"/>
      <c r="AF173" s="123"/>
      <c r="AG173" s="123"/>
      <c r="AH173" s="123"/>
      <c r="AI173" s="123"/>
      <c r="AJ173" s="123"/>
      <c r="AK173" s="123"/>
      <c r="AL173" s="123"/>
      <c r="AM173" s="123"/>
      <c r="AN173" s="123"/>
      <c r="AO173" s="123"/>
      <c r="AP173" s="123"/>
      <c r="AQ173" s="123"/>
      <c r="AR173" s="123"/>
      <c r="AS173" s="123"/>
      <c r="AT173" s="123"/>
      <c r="AU173" s="123"/>
      <c r="AV173" s="123"/>
      <c r="AW173" s="123"/>
      <c r="AX173" s="123"/>
      <c r="AY173" s="123"/>
      <c r="AZ173" s="123"/>
      <c r="BA173" s="123"/>
      <c r="BB173" s="123"/>
      <c r="BC173" s="123"/>
      <c r="BD173" s="123"/>
      <c r="BE173" s="123"/>
      <c r="BF173" s="123"/>
      <c r="BG173" s="123"/>
      <c r="BH173" s="123"/>
      <c r="BI173" s="123"/>
      <c r="BJ173" s="123"/>
      <c r="BK173" s="123"/>
      <c r="BL173" s="123"/>
      <c r="BM173" s="123"/>
      <c r="BN173" s="123"/>
      <c r="BO173" s="123"/>
      <c r="BP173" s="123"/>
      <c r="BQ173" s="123"/>
      <c r="BR173" s="123"/>
      <c r="BS173" s="123"/>
      <c r="BT173" s="123"/>
      <c r="BU173" s="123"/>
      <c r="BV173" s="123"/>
      <c r="BW173" s="123"/>
      <c r="BX173" s="123"/>
      <c r="BY173" s="123"/>
      <c r="BZ173" s="123"/>
      <c r="CA173" s="123"/>
      <c r="CB173" s="123"/>
      <c r="CC173" s="123"/>
      <c r="CD173" s="123"/>
      <c r="CE173" s="123"/>
      <c r="CF173" s="123"/>
      <c r="CG173" s="123"/>
      <c r="CH173" s="123"/>
      <c r="CI173" s="123"/>
      <c r="CJ173" s="123"/>
      <c r="CK173" s="123"/>
      <c r="CL173" s="123"/>
      <c r="CM173" s="123"/>
      <c r="CN173" s="123"/>
      <c r="CO173" s="123"/>
      <c r="CP173" s="123"/>
      <c r="CQ173" s="123"/>
      <c r="CR173" s="123"/>
      <c r="CS173" s="123"/>
      <c r="CT173" s="123"/>
      <c r="CU173" s="123"/>
      <c r="CV173" s="123"/>
      <c r="CW173" s="123"/>
      <c r="CX173" s="123"/>
      <c r="CY173" s="123"/>
      <c r="CZ173" s="123"/>
      <c r="DA173" s="123"/>
      <c r="DB173" s="123"/>
      <c r="DC173" s="123"/>
      <c r="DD173" s="123"/>
      <c r="DE173" s="123"/>
      <c r="DF173" s="123"/>
      <c r="DG173" s="123"/>
      <c r="DH173" s="123"/>
      <c r="DI173" s="123"/>
      <c r="DJ173" s="123"/>
      <c r="DK173" s="123"/>
      <c r="DL173" s="123"/>
      <c r="DM173" s="123"/>
      <c r="DN173" s="123"/>
      <c r="DO173" s="123"/>
      <c r="DP173" s="123"/>
      <c r="DQ173" s="123"/>
      <c r="DR173" s="123"/>
      <c r="DS173" s="123"/>
      <c r="DT173" s="123"/>
      <c r="DU173" s="123"/>
      <c r="DV173" s="123"/>
      <c r="DW173" s="123"/>
      <c r="DX173" s="123"/>
      <c r="DY173" s="123"/>
      <c r="DZ173" s="123"/>
      <c r="EA173" s="123"/>
      <c r="EB173" s="123"/>
      <c r="EC173" s="123"/>
      <c r="ED173" s="123"/>
      <c r="EE173" s="123"/>
      <c r="EF173" s="123"/>
      <c r="EG173" s="123"/>
      <c r="EH173" s="123"/>
      <c r="EI173" s="123"/>
      <c r="EJ173" s="123"/>
      <c r="EK173" s="123"/>
      <c r="EL173" s="123"/>
      <c r="EM173" s="123"/>
      <c r="EN173" s="123"/>
      <c r="EO173" s="123"/>
      <c r="EP173" s="123"/>
      <c r="EQ173" s="123"/>
      <c r="ER173" s="123"/>
      <c r="ES173" s="123"/>
      <c r="ET173" s="123"/>
      <c r="EU173" s="123"/>
      <c r="EV173" s="123"/>
      <c r="EW173" s="123"/>
      <c r="EX173" s="123"/>
      <c r="EY173" s="123"/>
      <c r="EZ173" s="123"/>
      <c r="FA173" s="123"/>
      <c r="FB173" s="123"/>
      <c r="FC173" s="123"/>
      <c r="FD173" s="123"/>
      <c r="FE173" s="123"/>
      <c r="FF173" s="123"/>
      <c r="FG173" s="123"/>
      <c r="FH173" s="123"/>
      <c r="FI173" s="123"/>
      <c r="FJ173" s="123"/>
      <c r="FK173" s="123"/>
      <c r="FL173" s="123"/>
      <c r="FM173" s="123"/>
      <c r="FN173" s="123"/>
      <c r="FO173" s="123"/>
      <c r="FP173" s="123"/>
      <c r="FQ173" s="123"/>
      <c r="FR173" s="123"/>
      <c r="FS173" s="123"/>
      <c r="FT173" s="123"/>
      <c r="FU173" s="123"/>
      <c r="FV173" s="123"/>
      <c r="FW173" s="123"/>
      <c r="FX173" s="123"/>
      <c r="FY173" s="123"/>
      <c r="FZ173" s="123"/>
      <c r="GA173" s="123"/>
      <c r="GB173" s="123"/>
      <c r="GC173" s="123"/>
      <c r="GD173" s="123"/>
      <c r="GE173" s="123"/>
      <c r="GF173" s="123"/>
      <c r="GG173" s="123"/>
      <c r="GH173" s="123"/>
      <c r="GI173" s="123"/>
      <c r="GJ173" s="123"/>
      <c r="GK173" s="123"/>
      <c r="GL173" s="123"/>
      <c r="GM173" s="123"/>
      <c r="GN173" s="123"/>
      <c r="GO173" s="123"/>
      <c r="GP173" s="123"/>
      <c r="GQ173" s="123"/>
      <c r="GR173" s="123"/>
      <c r="GS173" s="123"/>
      <c r="GT173" s="123"/>
      <c r="GU173" s="123"/>
      <c r="GV173" s="123"/>
      <c r="GW173" s="123"/>
      <c r="GX173" s="123"/>
      <c r="GY173" s="123"/>
      <c r="GZ173" s="123"/>
      <c r="HA173" s="123"/>
      <c r="HB173" s="123"/>
      <c r="HC173" s="123"/>
      <c r="HD173" s="123"/>
      <c r="HE173" s="123"/>
      <c r="HF173" s="123"/>
      <c r="HG173" s="123"/>
      <c r="HH173" s="123"/>
      <c r="HI173" s="123"/>
      <c r="HJ173" s="123"/>
      <c r="HK173" s="123"/>
      <c r="HL173" s="123"/>
      <c r="HM173" s="123"/>
      <c r="HN173" s="123"/>
      <c r="HO173" s="123"/>
      <c r="HP173" s="123"/>
      <c r="HQ173" s="123"/>
      <c r="HR173" s="123"/>
      <c r="HS173" s="123"/>
      <c r="HT173" s="123"/>
    </row>
    <row r="174" spans="1:228" s="18" customFormat="1" ht="22.5" x14ac:dyDescent="0.2">
      <c r="A174" s="142"/>
      <c r="B174" s="104"/>
      <c r="C174" s="151"/>
      <c r="D174" s="96" t="s">
        <v>82</v>
      </c>
      <c r="E174" s="317"/>
      <c r="F174" s="15"/>
      <c r="G174" s="375"/>
      <c r="H174" s="9"/>
      <c r="I174" s="147"/>
      <c r="J174" s="148"/>
      <c r="K174" s="123"/>
      <c r="L174" s="123"/>
      <c r="M174" s="123"/>
      <c r="N174" s="123"/>
      <c r="O174" s="123"/>
      <c r="P174" s="123"/>
      <c r="Q174" s="123"/>
      <c r="R174" s="123"/>
      <c r="S174" s="123"/>
      <c r="T174" s="123"/>
      <c r="U174" s="123"/>
      <c r="V174" s="123"/>
      <c r="W174" s="123"/>
      <c r="X174" s="123"/>
      <c r="Y174" s="123"/>
      <c r="Z174" s="123"/>
      <c r="AA174" s="123"/>
      <c r="AB174" s="123"/>
      <c r="AC174" s="123"/>
      <c r="AD174" s="123"/>
      <c r="AE174" s="123"/>
      <c r="AF174" s="123"/>
      <c r="AG174" s="123"/>
      <c r="AH174" s="123"/>
      <c r="AI174" s="123"/>
      <c r="AJ174" s="123"/>
      <c r="AK174" s="123"/>
      <c r="AL174" s="123"/>
      <c r="AM174" s="123"/>
      <c r="AN174" s="123"/>
      <c r="AO174" s="123"/>
      <c r="AP174" s="123"/>
      <c r="AQ174" s="123"/>
      <c r="AR174" s="123"/>
      <c r="AS174" s="123"/>
      <c r="AT174" s="123"/>
      <c r="AU174" s="123"/>
      <c r="AV174" s="123"/>
      <c r="AW174" s="123"/>
      <c r="AX174" s="123"/>
      <c r="AY174" s="123"/>
      <c r="AZ174" s="123"/>
      <c r="BA174" s="123"/>
      <c r="BB174" s="123"/>
      <c r="BC174" s="123"/>
      <c r="BD174" s="123"/>
      <c r="BE174" s="123"/>
      <c r="BF174" s="123"/>
      <c r="BG174" s="123"/>
      <c r="BH174" s="123"/>
      <c r="BI174" s="123"/>
      <c r="BJ174" s="123"/>
      <c r="BK174" s="123"/>
      <c r="BL174" s="123"/>
      <c r="BM174" s="123"/>
      <c r="BN174" s="123"/>
      <c r="BO174" s="123"/>
      <c r="BP174" s="123"/>
      <c r="BQ174" s="123"/>
      <c r="BR174" s="123"/>
      <c r="BS174" s="123"/>
      <c r="BT174" s="123"/>
      <c r="BU174" s="123"/>
      <c r="BV174" s="123"/>
      <c r="BW174" s="123"/>
      <c r="BX174" s="123"/>
      <c r="BY174" s="123"/>
      <c r="BZ174" s="123"/>
      <c r="CA174" s="123"/>
      <c r="CB174" s="123"/>
      <c r="CC174" s="123"/>
      <c r="CD174" s="123"/>
      <c r="CE174" s="123"/>
      <c r="CF174" s="123"/>
      <c r="CG174" s="123"/>
      <c r="CH174" s="123"/>
      <c r="CI174" s="123"/>
      <c r="CJ174" s="123"/>
      <c r="CK174" s="123"/>
      <c r="CL174" s="123"/>
      <c r="CM174" s="123"/>
      <c r="CN174" s="123"/>
      <c r="CO174" s="123"/>
      <c r="CP174" s="123"/>
      <c r="CQ174" s="123"/>
      <c r="CR174" s="123"/>
      <c r="CS174" s="123"/>
      <c r="CT174" s="123"/>
      <c r="CU174" s="123"/>
      <c r="CV174" s="123"/>
      <c r="CW174" s="123"/>
      <c r="CX174" s="123"/>
      <c r="CY174" s="123"/>
      <c r="CZ174" s="123"/>
      <c r="DA174" s="123"/>
      <c r="DB174" s="123"/>
      <c r="DC174" s="123"/>
      <c r="DD174" s="123"/>
      <c r="DE174" s="123"/>
      <c r="DF174" s="123"/>
      <c r="DG174" s="123"/>
      <c r="DH174" s="123"/>
      <c r="DI174" s="123"/>
      <c r="DJ174" s="123"/>
      <c r="DK174" s="123"/>
      <c r="DL174" s="123"/>
      <c r="DM174" s="123"/>
      <c r="DN174" s="123"/>
      <c r="DO174" s="123"/>
      <c r="DP174" s="123"/>
      <c r="DQ174" s="123"/>
      <c r="DR174" s="123"/>
      <c r="DS174" s="123"/>
      <c r="DT174" s="123"/>
      <c r="DU174" s="123"/>
      <c r="DV174" s="123"/>
      <c r="DW174" s="123"/>
      <c r="DX174" s="123"/>
      <c r="DY174" s="123"/>
      <c r="DZ174" s="123"/>
      <c r="EA174" s="123"/>
      <c r="EB174" s="123"/>
      <c r="EC174" s="123"/>
      <c r="ED174" s="123"/>
      <c r="EE174" s="123"/>
      <c r="EF174" s="123"/>
      <c r="EG174" s="123"/>
      <c r="EH174" s="123"/>
      <c r="EI174" s="123"/>
      <c r="EJ174" s="123"/>
      <c r="EK174" s="123"/>
      <c r="EL174" s="123"/>
      <c r="EM174" s="123"/>
      <c r="EN174" s="123"/>
      <c r="EO174" s="123"/>
      <c r="EP174" s="123"/>
      <c r="EQ174" s="123"/>
      <c r="ER174" s="123"/>
      <c r="ES174" s="123"/>
      <c r="ET174" s="123"/>
      <c r="EU174" s="123"/>
      <c r="EV174" s="123"/>
      <c r="EW174" s="123"/>
      <c r="EX174" s="123"/>
      <c r="EY174" s="123"/>
      <c r="EZ174" s="123"/>
      <c r="FA174" s="123"/>
      <c r="FB174" s="123"/>
      <c r="FC174" s="123"/>
      <c r="FD174" s="123"/>
      <c r="FE174" s="123"/>
      <c r="FF174" s="123"/>
      <c r="FG174" s="123"/>
      <c r="FH174" s="123"/>
      <c r="FI174" s="123"/>
      <c r="FJ174" s="123"/>
      <c r="FK174" s="123"/>
      <c r="FL174" s="123"/>
      <c r="FM174" s="123"/>
      <c r="FN174" s="123"/>
      <c r="FO174" s="123"/>
      <c r="FP174" s="123"/>
      <c r="FQ174" s="123"/>
      <c r="FR174" s="123"/>
      <c r="FS174" s="123"/>
      <c r="FT174" s="123"/>
      <c r="FU174" s="123"/>
      <c r="FV174" s="123"/>
      <c r="FW174" s="123"/>
      <c r="FX174" s="123"/>
      <c r="FY174" s="123"/>
      <c r="FZ174" s="123"/>
      <c r="GA174" s="123"/>
      <c r="GB174" s="123"/>
      <c r="GC174" s="123"/>
      <c r="GD174" s="123"/>
      <c r="GE174" s="123"/>
      <c r="GF174" s="123"/>
      <c r="GG174" s="123"/>
      <c r="GH174" s="123"/>
      <c r="GI174" s="123"/>
      <c r="GJ174" s="123"/>
      <c r="GK174" s="123"/>
      <c r="GL174" s="123"/>
      <c r="GM174" s="123"/>
      <c r="GN174" s="123"/>
      <c r="GO174" s="123"/>
      <c r="GP174" s="123"/>
      <c r="GQ174" s="123"/>
      <c r="GR174" s="123"/>
      <c r="GS174" s="123"/>
      <c r="GT174" s="123"/>
      <c r="GU174" s="123"/>
      <c r="GV174" s="123"/>
      <c r="GW174" s="123"/>
      <c r="GX174" s="123"/>
      <c r="GY174" s="123"/>
      <c r="GZ174" s="123"/>
      <c r="HA174" s="123"/>
      <c r="HB174" s="123"/>
      <c r="HC174" s="123"/>
      <c r="HD174" s="123"/>
      <c r="HE174" s="123"/>
      <c r="HF174" s="123"/>
      <c r="HG174" s="123"/>
      <c r="HH174" s="123"/>
      <c r="HI174" s="123"/>
      <c r="HJ174" s="123"/>
      <c r="HK174" s="123"/>
      <c r="HL174" s="123"/>
      <c r="HM174" s="123"/>
      <c r="HN174" s="123"/>
      <c r="HO174" s="123"/>
      <c r="HP174" s="123"/>
      <c r="HQ174" s="123"/>
      <c r="HR174" s="123"/>
      <c r="HS174" s="123"/>
      <c r="HT174" s="123"/>
    </row>
    <row r="175" spans="1:228" s="18" customFormat="1" x14ac:dyDescent="0.2">
      <c r="A175" s="142"/>
      <c r="B175" s="104"/>
      <c r="C175" s="151"/>
      <c r="D175" s="10"/>
      <c r="E175" s="318"/>
      <c r="F175" s="322"/>
      <c r="G175" s="375"/>
      <c r="H175" s="9"/>
      <c r="I175" s="147"/>
      <c r="J175" s="148"/>
      <c r="K175" s="123"/>
      <c r="L175" s="123"/>
      <c r="M175" s="123"/>
      <c r="N175" s="123"/>
      <c r="O175" s="123"/>
      <c r="P175" s="123"/>
      <c r="Q175" s="123"/>
      <c r="R175" s="123"/>
      <c r="S175" s="123"/>
      <c r="T175" s="123"/>
      <c r="U175" s="123"/>
      <c r="V175" s="123"/>
      <c r="W175" s="123"/>
      <c r="X175" s="123"/>
      <c r="Y175" s="123"/>
      <c r="Z175" s="123"/>
      <c r="AA175" s="123"/>
      <c r="AB175" s="123"/>
      <c r="AC175" s="123"/>
      <c r="AD175" s="123"/>
      <c r="AE175" s="123"/>
      <c r="AF175" s="123"/>
      <c r="AG175" s="123"/>
      <c r="AH175" s="123"/>
      <c r="AI175" s="123"/>
      <c r="AJ175" s="123"/>
      <c r="AK175" s="123"/>
      <c r="AL175" s="123"/>
      <c r="AM175" s="123"/>
      <c r="AN175" s="123"/>
      <c r="AO175" s="123"/>
      <c r="AP175" s="123"/>
      <c r="AQ175" s="123"/>
      <c r="AR175" s="123"/>
      <c r="AS175" s="123"/>
      <c r="AT175" s="123"/>
      <c r="AU175" s="123"/>
      <c r="AV175" s="123"/>
      <c r="AW175" s="123"/>
      <c r="AX175" s="123"/>
      <c r="AY175" s="123"/>
      <c r="AZ175" s="123"/>
      <c r="BA175" s="123"/>
      <c r="BB175" s="123"/>
      <c r="BC175" s="123"/>
      <c r="BD175" s="123"/>
      <c r="BE175" s="123"/>
      <c r="BF175" s="123"/>
      <c r="BG175" s="123"/>
      <c r="BH175" s="123"/>
      <c r="BI175" s="123"/>
      <c r="BJ175" s="123"/>
      <c r="BK175" s="123"/>
      <c r="BL175" s="123"/>
      <c r="BM175" s="123"/>
      <c r="BN175" s="123"/>
      <c r="BO175" s="123"/>
      <c r="BP175" s="123"/>
      <c r="BQ175" s="123"/>
      <c r="BR175" s="123"/>
      <c r="BS175" s="123"/>
      <c r="BT175" s="123"/>
      <c r="BU175" s="123"/>
      <c r="BV175" s="123"/>
      <c r="BW175" s="123"/>
      <c r="BX175" s="123"/>
      <c r="BY175" s="123"/>
      <c r="BZ175" s="123"/>
      <c r="CA175" s="123"/>
      <c r="CB175" s="123"/>
      <c r="CC175" s="123"/>
      <c r="CD175" s="123"/>
      <c r="CE175" s="123"/>
      <c r="CF175" s="123"/>
      <c r="CG175" s="123"/>
      <c r="CH175" s="123"/>
      <c r="CI175" s="123"/>
      <c r="CJ175" s="123"/>
      <c r="CK175" s="123"/>
      <c r="CL175" s="123"/>
      <c r="CM175" s="123"/>
      <c r="CN175" s="123"/>
      <c r="CO175" s="123"/>
      <c r="CP175" s="123"/>
      <c r="CQ175" s="123"/>
      <c r="CR175" s="123"/>
      <c r="CS175" s="123"/>
      <c r="CT175" s="123"/>
      <c r="CU175" s="123"/>
      <c r="CV175" s="123"/>
      <c r="CW175" s="123"/>
      <c r="CX175" s="123"/>
      <c r="CY175" s="123"/>
      <c r="CZ175" s="123"/>
      <c r="DA175" s="123"/>
      <c r="DB175" s="123"/>
      <c r="DC175" s="123"/>
      <c r="DD175" s="123"/>
      <c r="DE175" s="123"/>
      <c r="DF175" s="123"/>
      <c r="DG175" s="123"/>
      <c r="DH175" s="123"/>
      <c r="DI175" s="123"/>
      <c r="DJ175" s="123"/>
      <c r="DK175" s="123"/>
      <c r="DL175" s="123"/>
      <c r="DM175" s="123"/>
      <c r="DN175" s="123"/>
      <c r="DO175" s="123"/>
      <c r="DP175" s="123"/>
      <c r="DQ175" s="123"/>
      <c r="DR175" s="123"/>
      <c r="DS175" s="123"/>
      <c r="DT175" s="123"/>
      <c r="DU175" s="123"/>
      <c r="DV175" s="123"/>
      <c r="DW175" s="123"/>
      <c r="DX175" s="123"/>
      <c r="DY175" s="123"/>
      <c r="DZ175" s="123"/>
      <c r="EA175" s="123"/>
      <c r="EB175" s="123"/>
      <c r="EC175" s="123"/>
      <c r="ED175" s="123"/>
      <c r="EE175" s="123"/>
      <c r="EF175" s="123"/>
      <c r="EG175" s="123"/>
      <c r="EH175" s="123"/>
      <c r="EI175" s="123"/>
      <c r="EJ175" s="123"/>
      <c r="EK175" s="123"/>
      <c r="EL175" s="123"/>
      <c r="EM175" s="123"/>
      <c r="EN175" s="123"/>
      <c r="EO175" s="123"/>
      <c r="EP175" s="123"/>
      <c r="EQ175" s="123"/>
      <c r="ER175" s="123"/>
      <c r="ES175" s="123"/>
      <c r="ET175" s="123"/>
      <c r="EU175" s="123"/>
      <c r="EV175" s="123"/>
      <c r="EW175" s="123"/>
      <c r="EX175" s="123"/>
      <c r="EY175" s="123"/>
      <c r="EZ175" s="123"/>
      <c r="FA175" s="123"/>
      <c r="FB175" s="123"/>
      <c r="FC175" s="123"/>
      <c r="FD175" s="123"/>
      <c r="FE175" s="123"/>
      <c r="FF175" s="123"/>
      <c r="FG175" s="123"/>
      <c r="FH175" s="123"/>
      <c r="FI175" s="123"/>
      <c r="FJ175" s="123"/>
      <c r="FK175" s="123"/>
      <c r="FL175" s="123"/>
      <c r="FM175" s="123"/>
      <c r="FN175" s="123"/>
      <c r="FO175" s="123"/>
      <c r="FP175" s="123"/>
      <c r="FQ175" s="123"/>
      <c r="FR175" s="123"/>
      <c r="FS175" s="123"/>
      <c r="FT175" s="123"/>
      <c r="FU175" s="123"/>
      <c r="FV175" s="123"/>
      <c r="FW175" s="123"/>
      <c r="FX175" s="123"/>
      <c r="FY175" s="123"/>
      <c r="FZ175" s="123"/>
      <c r="GA175" s="123"/>
      <c r="GB175" s="123"/>
      <c r="GC175" s="123"/>
      <c r="GD175" s="123"/>
      <c r="GE175" s="123"/>
      <c r="GF175" s="123"/>
      <c r="GG175" s="123"/>
      <c r="GH175" s="123"/>
      <c r="GI175" s="123"/>
      <c r="GJ175" s="123"/>
      <c r="GK175" s="123"/>
      <c r="GL175" s="123"/>
      <c r="GM175" s="123"/>
      <c r="GN175" s="123"/>
      <c r="GO175" s="123"/>
      <c r="GP175" s="123"/>
      <c r="GQ175" s="123"/>
      <c r="GR175" s="123"/>
      <c r="GS175" s="123"/>
      <c r="GT175" s="123"/>
      <c r="GU175" s="123"/>
      <c r="GV175" s="123"/>
      <c r="GW175" s="123"/>
      <c r="GX175" s="123"/>
      <c r="GY175" s="123"/>
      <c r="GZ175" s="123"/>
      <c r="HA175" s="123"/>
      <c r="HB175" s="123"/>
      <c r="HC175" s="123"/>
      <c r="HD175" s="123"/>
      <c r="HE175" s="123"/>
      <c r="HF175" s="123"/>
      <c r="HG175" s="123"/>
      <c r="HH175" s="123"/>
      <c r="HI175" s="123"/>
      <c r="HJ175" s="123"/>
      <c r="HK175" s="123"/>
      <c r="HL175" s="123"/>
      <c r="HM175" s="123"/>
      <c r="HN175" s="123"/>
      <c r="HO175" s="123"/>
      <c r="HP175" s="123"/>
      <c r="HQ175" s="123"/>
      <c r="HR175" s="123"/>
      <c r="HS175" s="123"/>
      <c r="HT175" s="123"/>
    </row>
    <row r="176" spans="1:228" s="18" customFormat="1" x14ac:dyDescent="0.2">
      <c r="A176" s="142" t="s">
        <v>45</v>
      </c>
      <c r="B176" s="104" t="s">
        <v>42</v>
      </c>
      <c r="C176" s="151" t="s">
        <v>43</v>
      </c>
      <c r="D176" s="336" t="s">
        <v>178</v>
      </c>
      <c r="E176" s="9">
        <f>11*2+20*2+1.5*2+20*2</f>
        <v>105</v>
      </c>
      <c r="F176" s="322" t="s">
        <v>30</v>
      </c>
      <c r="G176" s="376"/>
      <c r="H176" s="376"/>
      <c r="I176" s="339">
        <f>IF(ISBLANK(E176),"",G176+H176)</f>
        <v>0</v>
      </c>
      <c r="J176" s="340">
        <f>IF(ISBLANK(E176),"",E176*I176)</f>
        <v>0</v>
      </c>
      <c r="K176" s="123"/>
      <c r="L176" s="123"/>
      <c r="M176" s="123"/>
      <c r="N176" s="123"/>
      <c r="O176" s="123"/>
      <c r="P176" s="123"/>
      <c r="Q176" s="123"/>
      <c r="R176" s="123"/>
      <c r="S176" s="123"/>
      <c r="T176" s="123"/>
      <c r="U176" s="123"/>
      <c r="V176" s="123"/>
      <c r="W176" s="123"/>
      <c r="X176" s="123"/>
      <c r="Y176" s="123"/>
      <c r="Z176" s="123"/>
      <c r="AA176" s="123"/>
      <c r="AB176" s="123"/>
      <c r="AC176" s="123"/>
      <c r="AD176" s="123"/>
      <c r="AE176" s="123"/>
      <c r="AF176" s="123"/>
      <c r="AG176" s="123"/>
      <c r="AH176" s="123"/>
      <c r="AI176" s="123"/>
      <c r="AJ176" s="123"/>
      <c r="AK176" s="123"/>
      <c r="AL176" s="123"/>
      <c r="AM176" s="123"/>
      <c r="AN176" s="123"/>
      <c r="AO176" s="123"/>
      <c r="AP176" s="123"/>
      <c r="AQ176" s="123"/>
      <c r="AR176" s="123"/>
      <c r="AS176" s="123"/>
      <c r="AT176" s="123"/>
      <c r="AU176" s="123"/>
      <c r="AV176" s="123"/>
      <c r="AW176" s="123"/>
      <c r="AX176" s="123"/>
      <c r="AY176" s="123"/>
      <c r="AZ176" s="123"/>
      <c r="BA176" s="123"/>
      <c r="BB176" s="123"/>
      <c r="BC176" s="123"/>
      <c r="BD176" s="123"/>
      <c r="BE176" s="123"/>
      <c r="BF176" s="123"/>
      <c r="BG176" s="123"/>
      <c r="BH176" s="123"/>
      <c r="BI176" s="123"/>
      <c r="BJ176" s="123"/>
      <c r="BK176" s="123"/>
      <c r="BL176" s="123"/>
      <c r="BM176" s="123"/>
      <c r="BN176" s="123"/>
      <c r="BO176" s="123"/>
      <c r="BP176" s="123"/>
      <c r="BQ176" s="123"/>
      <c r="BR176" s="123"/>
      <c r="BS176" s="123"/>
      <c r="BT176" s="123"/>
      <c r="BU176" s="123"/>
      <c r="BV176" s="123"/>
      <c r="BW176" s="123"/>
      <c r="BX176" s="123"/>
      <c r="BY176" s="123"/>
      <c r="BZ176" s="123"/>
      <c r="CA176" s="123"/>
      <c r="CB176" s="123"/>
      <c r="CC176" s="123"/>
      <c r="CD176" s="123"/>
      <c r="CE176" s="123"/>
      <c r="CF176" s="123"/>
      <c r="CG176" s="123"/>
      <c r="CH176" s="123"/>
      <c r="CI176" s="123"/>
      <c r="CJ176" s="123"/>
      <c r="CK176" s="123"/>
      <c r="CL176" s="123"/>
      <c r="CM176" s="123"/>
      <c r="CN176" s="123"/>
      <c r="CO176" s="123"/>
      <c r="CP176" s="123"/>
      <c r="CQ176" s="123"/>
      <c r="CR176" s="123"/>
      <c r="CS176" s="123"/>
      <c r="CT176" s="123"/>
      <c r="CU176" s="123"/>
      <c r="CV176" s="123"/>
      <c r="CW176" s="123"/>
      <c r="CX176" s="123"/>
      <c r="CY176" s="123"/>
      <c r="CZ176" s="123"/>
      <c r="DA176" s="123"/>
      <c r="DB176" s="123"/>
      <c r="DC176" s="123"/>
      <c r="DD176" s="123"/>
      <c r="DE176" s="123"/>
      <c r="DF176" s="123"/>
      <c r="DG176" s="123"/>
      <c r="DH176" s="123"/>
      <c r="DI176" s="123"/>
      <c r="DJ176" s="123"/>
      <c r="DK176" s="123"/>
      <c r="DL176" s="123"/>
      <c r="DM176" s="123"/>
      <c r="DN176" s="123"/>
      <c r="DO176" s="123"/>
      <c r="DP176" s="123"/>
      <c r="DQ176" s="123"/>
      <c r="DR176" s="123"/>
      <c r="DS176" s="123"/>
      <c r="DT176" s="123"/>
      <c r="DU176" s="123"/>
      <c r="DV176" s="123"/>
      <c r="DW176" s="123"/>
      <c r="DX176" s="123"/>
      <c r="DY176" s="123"/>
      <c r="DZ176" s="123"/>
      <c r="EA176" s="123"/>
      <c r="EB176" s="123"/>
      <c r="EC176" s="123"/>
      <c r="ED176" s="123"/>
      <c r="EE176" s="123"/>
      <c r="EF176" s="123"/>
      <c r="EG176" s="123"/>
      <c r="EH176" s="123"/>
      <c r="EI176" s="123"/>
      <c r="EJ176" s="123"/>
      <c r="EK176" s="123"/>
      <c r="EL176" s="123"/>
      <c r="EM176" s="123"/>
      <c r="EN176" s="123"/>
      <c r="EO176" s="123"/>
      <c r="EP176" s="123"/>
      <c r="EQ176" s="123"/>
      <c r="ER176" s="123"/>
      <c r="ES176" s="123"/>
      <c r="ET176" s="123"/>
      <c r="EU176" s="123"/>
      <c r="EV176" s="123"/>
      <c r="EW176" s="123"/>
      <c r="EX176" s="123"/>
      <c r="EY176" s="123"/>
      <c r="EZ176" s="123"/>
      <c r="FA176" s="123"/>
      <c r="FB176" s="123"/>
      <c r="FC176" s="123"/>
      <c r="FD176" s="123"/>
      <c r="FE176" s="123"/>
      <c r="FF176" s="123"/>
      <c r="FG176" s="123"/>
      <c r="FH176" s="123"/>
      <c r="FI176" s="123"/>
      <c r="FJ176" s="123"/>
      <c r="FK176" s="123"/>
      <c r="FL176" s="123"/>
      <c r="FM176" s="123"/>
      <c r="FN176" s="123"/>
      <c r="FO176" s="123"/>
      <c r="FP176" s="123"/>
      <c r="FQ176" s="123"/>
      <c r="FR176" s="123"/>
      <c r="FS176" s="123"/>
      <c r="FT176" s="123"/>
      <c r="FU176" s="123"/>
      <c r="FV176" s="123"/>
      <c r="FW176" s="123"/>
      <c r="FX176" s="123"/>
      <c r="FY176" s="123"/>
      <c r="FZ176" s="123"/>
      <c r="GA176" s="123"/>
      <c r="GB176" s="123"/>
      <c r="GC176" s="123"/>
      <c r="GD176" s="123"/>
      <c r="GE176" s="123"/>
      <c r="GF176" s="123"/>
      <c r="GG176" s="123"/>
      <c r="GH176" s="123"/>
      <c r="GI176" s="123"/>
      <c r="GJ176" s="123"/>
      <c r="GK176" s="123"/>
      <c r="GL176" s="123"/>
      <c r="GM176" s="123"/>
      <c r="GN176" s="123"/>
      <c r="GO176" s="123"/>
      <c r="GP176" s="123"/>
      <c r="GQ176" s="123"/>
      <c r="GR176" s="123"/>
      <c r="GS176" s="123"/>
      <c r="GT176" s="123"/>
      <c r="GU176" s="123"/>
      <c r="GV176" s="123"/>
      <c r="GW176" s="123"/>
      <c r="GX176" s="123"/>
      <c r="GY176" s="123"/>
      <c r="GZ176" s="123"/>
      <c r="HA176" s="123"/>
      <c r="HB176" s="123"/>
      <c r="HC176" s="123"/>
      <c r="HD176" s="123"/>
      <c r="HE176" s="123"/>
      <c r="HF176" s="123"/>
      <c r="HG176" s="123"/>
      <c r="HH176" s="123"/>
      <c r="HI176" s="123"/>
      <c r="HJ176" s="123"/>
      <c r="HK176" s="123"/>
      <c r="HL176" s="123"/>
      <c r="HM176" s="123"/>
      <c r="HN176" s="123"/>
      <c r="HO176" s="123"/>
      <c r="HP176" s="123"/>
      <c r="HQ176" s="123"/>
      <c r="HR176" s="123"/>
      <c r="HS176" s="123"/>
      <c r="HT176" s="123"/>
    </row>
    <row r="177" spans="1:228" s="18" customFormat="1" ht="33.75" x14ac:dyDescent="0.2">
      <c r="A177" s="248"/>
      <c r="B177" s="249"/>
      <c r="C177" s="204"/>
      <c r="D177" s="96" t="s">
        <v>177</v>
      </c>
      <c r="E177" s="9"/>
      <c r="F177" s="381"/>
      <c r="G177" s="377"/>
      <c r="H177" s="378"/>
      <c r="I177" s="122"/>
      <c r="J177" s="172"/>
      <c r="K177" s="123"/>
      <c r="L177" s="123"/>
      <c r="M177" s="123"/>
      <c r="N177" s="123"/>
      <c r="O177" s="123"/>
      <c r="P177" s="123"/>
      <c r="Q177" s="123"/>
      <c r="R177" s="123"/>
      <c r="S177" s="123"/>
      <c r="T177" s="123"/>
      <c r="U177" s="123"/>
      <c r="V177" s="123"/>
      <c r="W177" s="123"/>
      <c r="X177" s="123"/>
      <c r="Y177" s="123"/>
      <c r="Z177" s="123"/>
      <c r="AA177" s="123"/>
      <c r="AB177" s="123"/>
      <c r="AC177" s="123"/>
      <c r="AD177" s="123"/>
      <c r="AE177" s="123"/>
      <c r="AF177" s="123"/>
      <c r="AG177" s="123"/>
      <c r="AH177" s="123"/>
      <c r="AI177" s="123"/>
      <c r="AJ177" s="123"/>
      <c r="AK177" s="123"/>
      <c r="AL177" s="123"/>
      <c r="AM177" s="123"/>
      <c r="AN177" s="123"/>
      <c r="AO177" s="123"/>
      <c r="AP177" s="123"/>
      <c r="AQ177" s="123"/>
      <c r="AR177" s="123"/>
      <c r="AS177" s="123"/>
      <c r="AT177" s="123"/>
      <c r="AU177" s="123"/>
      <c r="AV177" s="123"/>
      <c r="AW177" s="123"/>
      <c r="AX177" s="123"/>
      <c r="AY177" s="123"/>
      <c r="AZ177" s="123"/>
      <c r="BA177" s="123"/>
      <c r="BB177" s="123"/>
      <c r="BC177" s="123"/>
      <c r="BD177" s="123"/>
      <c r="BE177" s="123"/>
      <c r="BF177" s="123"/>
      <c r="BG177" s="123"/>
      <c r="BH177" s="123"/>
      <c r="BI177" s="123"/>
      <c r="BJ177" s="123"/>
      <c r="BK177" s="123"/>
      <c r="BL177" s="123"/>
      <c r="BM177" s="123"/>
      <c r="BN177" s="123"/>
      <c r="BO177" s="123"/>
      <c r="BP177" s="123"/>
      <c r="BQ177" s="123"/>
      <c r="BR177" s="123"/>
      <c r="BS177" s="123"/>
      <c r="BT177" s="123"/>
      <c r="BU177" s="123"/>
      <c r="BV177" s="123"/>
      <c r="BW177" s="123"/>
      <c r="BX177" s="123"/>
      <c r="BY177" s="123"/>
      <c r="BZ177" s="123"/>
      <c r="CA177" s="123"/>
      <c r="CB177" s="123"/>
      <c r="CC177" s="123"/>
      <c r="CD177" s="123"/>
      <c r="CE177" s="123"/>
      <c r="CF177" s="123"/>
      <c r="CG177" s="123"/>
      <c r="CH177" s="123"/>
      <c r="CI177" s="123"/>
      <c r="CJ177" s="123"/>
      <c r="CK177" s="123"/>
      <c r="CL177" s="123"/>
      <c r="CM177" s="123"/>
      <c r="CN177" s="123"/>
      <c r="CO177" s="123"/>
      <c r="CP177" s="123"/>
      <c r="CQ177" s="123"/>
      <c r="CR177" s="123"/>
      <c r="CS177" s="123"/>
      <c r="CT177" s="123"/>
      <c r="CU177" s="123"/>
      <c r="CV177" s="123"/>
      <c r="CW177" s="123"/>
      <c r="CX177" s="123"/>
      <c r="CY177" s="123"/>
      <c r="CZ177" s="123"/>
      <c r="DA177" s="123"/>
      <c r="DB177" s="123"/>
      <c r="DC177" s="123"/>
      <c r="DD177" s="123"/>
      <c r="DE177" s="123"/>
      <c r="DF177" s="123"/>
      <c r="DG177" s="123"/>
      <c r="DH177" s="123"/>
      <c r="DI177" s="123"/>
      <c r="DJ177" s="123"/>
      <c r="DK177" s="123"/>
      <c r="DL177" s="123"/>
      <c r="DM177" s="123"/>
      <c r="DN177" s="123"/>
      <c r="DO177" s="123"/>
      <c r="DP177" s="123"/>
      <c r="DQ177" s="123"/>
      <c r="DR177" s="123"/>
      <c r="DS177" s="123"/>
      <c r="DT177" s="123"/>
      <c r="DU177" s="123"/>
      <c r="DV177" s="123"/>
      <c r="DW177" s="123"/>
      <c r="DX177" s="123"/>
      <c r="DY177" s="123"/>
      <c r="DZ177" s="123"/>
      <c r="EA177" s="123"/>
      <c r="EB177" s="123"/>
      <c r="EC177" s="123"/>
      <c r="ED177" s="123"/>
      <c r="EE177" s="123"/>
      <c r="EF177" s="123"/>
      <c r="EG177" s="123"/>
      <c r="EH177" s="123"/>
      <c r="EI177" s="123"/>
      <c r="EJ177" s="123"/>
      <c r="EK177" s="123"/>
      <c r="EL177" s="123"/>
      <c r="EM177" s="123"/>
      <c r="EN177" s="123"/>
      <c r="EO177" s="123"/>
      <c r="EP177" s="123"/>
      <c r="EQ177" s="123"/>
      <c r="ER177" s="123"/>
      <c r="ES177" s="123"/>
      <c r="ET177" s="123"/>
      <c r="EU177" s="123"/>
      <c r="EV177" s="123"/>
      <c r="EW177" s="123"/>
      <c r="EX177" s="123"/>
      <c r="EY177" s="123"/>
      <c r="EZ177" s="123"/>
      <c r="FA177" s="123"/>
      <c r="FB177" s="123"/>
      <c r="FC177" s="123"/>
      <c r="FD177" s="123"/>
      <c r="FE177" s="123"/>
      <c r="FF177" s="123"/>
      <c r="FG177" s="123"/>
      <c r="FH177" s="123"/>
      <c r="FI177" s="123"/>
      <c r="FJ177" s="123"/>
      <c r="FK177" s="123"/>
      <c r="FL177" s="123"/>
      <c r="FM177" s="123"/>
      <c r="FN177" s="123"/>
      <c r="FO177" s="123"/>
      <c r="FP177" s="123"/>
      <c r="FQ177" s="123"/>
      <c r="FR177" s="123"/>
      <c r="FS177" s="123"/>
      <c r="FT177" s="123"/>
      <c r="FU177" s="123"/>
      <c r="FV177" s="123"/>
      <c r="FW177" s="123"/>
      <c r="FX177" s="123"/>
      <c r="FY177" s="123"/>
      <c r="FZ177" s="123"/>
      <c r="GA177" s="123"/>
      <c r="GB177" s="123"/>
      <c r="GC177" s="123"/>
      <c r="GD177" s="123"/>
      <c r="GE177" s="123"/>
      <c r="GF177" s="123"/>
      <c r="GG177" s="123"/>
      <c r="GH177" s="123"/>
      <c r="GI177" s="123"/>
      <c r="GJ177" s="123"/>
      <c r="GK177" s="123"/>
      <c r="GL177" s="123"/>
      <c r="GM177" s="123"/>
      <c r="GN177" s="123"/>
      <c r="GO177" s="123"/>
      <c r="GP177" s="123"/>
      <c r="GQ177" s="123"/>
      <c r="GR177" s="123"/>
      <c r="GS177" s="123"/>
      <c r="GT177" s="123"/>
      <c r="GU177" s="123"/>
      <c r="GV177" s="123"/>
      <c r="GW177" s="123"/>
      <c r="GX177" s="123"/>
      <c r="GY177" s="123"/>
      <c r="GZ177" s="123"/>
      <c r="HA177" s="123"/>
      <c r="HB177" s="123"/>
      <c r="HC177" s="123"/>
      <c r="HD177" s="123"/>
      <c r="HE177" s="123"/>
      <c r="HF177" s="123"/>
      <c r="HG177" s="123"/>
      <c r="HH177" s="123"/>
      <c r="HI177" s="123"/>
      <c r="HJ177" s="123"/>
      <c r="HK177" s="123"/>
      <c r="HL177" s="123"/>
      <c r="HM177" s="123"/>
      <c r="HN177" s="123"/>
      <c r="HO177" s="123"/>
      <c r="HP177" s="123"/>
      <c r="HQ177" s="123"/>
      <c r="HR177" s="123"/>
      <c r="HS177" s="123"/>
      <c r="HT177" s="123"/>
    </row>
    <row r="178" spans="1:228" s="18" customFormat="1" x14ac:dyDescent="0.2">
      <c r="A178" s="248"/>
      <c r="B178" s="249"/>
      <c r="C178" s="204"/>
      <c r="D178" s="96"/>
      <c r="E178" s="9"/>
      <c r="F178" s="381"/>
      <c r="G178" s="377"/>
      <c r="H178" s="378"/>
      <c r="I178" s="122"/>
      <c r="J178" s="172"/>
      <c r="K178" s="123"/>
      <c r="L178" s="123"/>
      <c r="M178" s="123"/>
      <c r="N178" s="123"/>
      <c r="O178" s="123"/>
      <c r="P178" s="123"/>
      <c r="Q178" s="123"/>
      <c r="R178" s="123"/>
      <c r="S178" s="123"/>
      <c r="T178" s="123"/>
      <c r="U178" s="123"/>
      <c r="V178" s="123"/>
      <c r="W178" s="123"/>
      <c r="X178" s="123"/>
      <c r="Y178" s="123"/>
      <c r="Z178" s="123"/>
      <c r="AA178" s="123"/>
      <c r="AB178" s="123"/>
      <c r="AC178" s="123"/>
      <c r="AD178" s="123"/>
      <c r="AE178" s="123"/>
      <c r="AF178" s="123"/>
      <c r="AG178" s="123"/>
      <c r="AH178" s="123"/>
      <c r="AI178" s="123"/>
      <c r="AJ178" s="123"/>
      <c r="AK178" s="123"/>
      <c r="AL178" s="123"/>
      <c r="AM178" s="123"/>
      <c r="AN178" s="123"/>
      <c r="AO178" s="123"/>
      <c r="AP178" s="123"/>
      <c r="AQ178" s="123"/>
      <c r="AR178" s="123"/>
      <c r="AS178" s="123"/>
      <c r="AT178" s="123"/>
      <c r="AU178" s="123"/>
      <c r="AV178" s="123"/>
      <c r="AW178" s="123"/>
      <c r="AX178" s="123"/>
      <c r="AY178" s="123"/>
      <c r="AZ178" s="123"/>
      <c r="BA178" s="123"/>
      <c r="BB178" s="123"/>
      <c r="BC178" s="123"/>
      <c r="BD178" s="123"/>
      <c r="BE178" s="123"/>
      <c r="BF178" s="123"/>
      <c r="BG178" s="123"/>
      <c r="BH178" s="123"/>
      <c r="BI178" s="123"/>
      <c r="BJ178" s="123"/>
      <c r="BK178" s="123"/>
      <c r="BL178" s="123"/>
      <c r="BM178" s="123"/>
      <c r="BN178" s="123"/>
      <c r="BO178" s="123"/>
      <c r="BP178" s="123"/>
      <c r="BQ178" s="123"/>
      <c r="BR178" s="123"/>
      <c r="BS178" s="123"/>
      <c r="BT178" s="123"/>
      <c r="BU178" s="123"/>
      <c r="BV178" s="123"/>
      <c r="BW178" s="123"/>
      <c r="BX178" s="123"/>
      <c r="BY178" s="123"/>
      <c r="BZ178" s="123"/>
      <c r="CA178" s="123"/>
      <c r="CB178" s="123"/>
      <c r="CC178" s="123"/>
      <c r="CD178" s="123"/>
      <c r="CE178" s="123"/>
      <c r="CF178" s="123"/>
      <c r="CG178" s="123"/>
      <c r="CH178" s="123"/>
      <c r="CI178" s="123"/>
      <c r="CJ178" s="123"/>
      <c r="CK178" s="123"/>
      <c r="CL178" s="123"/>
      <c r="CM178" s="123"/>
      <c r="CN178" s="123"/>
      <c r="CO178" s="123"/>
      <c r="CP178" s="123"/>
      <c r="CQ178" s="123"/>
      <c r="CR178" s="123"/>
      <c r="CS178" s="123"/>
      <c r="CT178" s="123"/>
      <c r="CU178" s="123"/>
      <c r="CV178" s="123"/>
      <c r="CW178" s="123"/>
      <c r="CX178" s="123"/>
      <c r="CY178" s="123"/>
      <c r="CZ178" s="123"/>
      <c r="DA178" s="123"/>
      <c r="DB178" s="123"/>
      <c r="DC178" s="123"/>
      <c r="DD178" s="123"/>
      <c r="DE178" s="123"/>
      <c r="DF178" s="123"/>
      <c r="DG178" s="123"/>
      <c r="DH178" s="123"/>
      <c r="DI178" s="123"/>
      <c r="DJ178" s="123"/>
      <c r="DK178" s="123"/>
      <c r="DL178" s="123"/>
      <c r="DM178" s="123"/>
      <c r="DN178" s="123"/>
      <c r="DO178" s="123"/>
      <c r="DP178" s="123"/>
      <c r="DQ178" s="123"/>
      <c r="DR178" s="123"/>
      <c r="DS178" s="123"/>
      <c r="DT178" s="123"/>
      <c r="DU178" s="123"/>
      <c r="DV178" s="123"/>
      <c r="DW178" s="123"/>
      <c r="DX178" s="123"/>
      <c r="DY178" s="123"/>
      <c r="DZ178" s="123"/>
      <c r="EA178" s="123"/>
      <c r="EB178" s="123"/>
      <c r="EC178" s="123"/>
      <c r="ED178" s="123"/>
      <c r="EE178" s="123"/>
      <c r="EF178" s="123"/>
      <c r="EG178" s="123"/>
      <c r="EH178" s="123"/>
      <c r="EI178" s="123"/>
      <c r="EJ178" s="123"/>
      <c r="EK178" s="123"/>
      <c r="EL178" s="123"/>
      <c r="EM178" s="123"/>
      <c r="EN178" s="123"/>
      <c r="EO178" s="123"/>
      <c r="EP178" s="123"/>
      <c r="EQ178" s="123"/>
      <c r="ER178" s="123"/>
      <c r="ES178" s="123"/>
      <c r="ET178" s="123"/>
      <c r="EU178" s="123"/>
      <c r="EV178" s="123"/>
      <c r="EW178" s="123"/>
      <c r="EX178" s="123"/>
      <c r="EY178" s="123"/>
      <c r="EZ178" s="123"/>
      <c r="FA178" s="123"/>
      <c r="FB178" s="123"/>
      <c r="FC178" s="123"/>
      <c r="FD178" s="123"/>
      <c r="FE178" s="123"/>
      <c r="FF178" s="123"/>
      <c r="FG178" s="123"/>
      <c r="FH178" s="123"/>
      <c r="FI178" s="123"/>
      <c r="FJ178" s="123"/>
      <c r="FK178" s="123"/>
      <c r="FL178" s="123"/>
      <c r="FM178" s="123"/>
      <c r="FN178" s="123"/>
      <c r="FO178" s="123"/>
      <c r="FP178" s="123"/>
      <c r="FQ178" s="123"/>
      <c r="FR178" s="123"/>
      <c r="FS178" s="123"/>
      <c r="FT178" s="123"/>
      <c r="FU178" s="123"/>
      <c r="FV178" s="123"/>
      <c r="FW178" s="123"/>
      <c r="FX178" s="123"/>
      <c r="FY178" s="123"/>
      <c r="FZ178" s="123"/>
      <c r="GA178" s="123"/>
      <c r="GB178" s="123"/>
      <c r="GC178" s="123"/>
      <c r="GD178" s="123"/>
      <c r="GE178" s="123"/>
      <c r="GF178" s="123"/>
      <c r="GG178" s="123"/>
      <c r="GH178" s="123"/>
      <c r="GI178" s="123"/>
      <c r="GJ178" s="123"/>
      <c r="GK178" s="123"/>
      <c r="GL178" s="123"/>
      <c r="GM178" s="123"/>
      <c r="GN178" s="123"/>
      <c r="GO178" s="123"/>
      <c r="GP178" s="123"/>
      <c r="GQ178" s="123"/>
      <c r="GR178" s="123"/>
      <c r="GS178" s="123"/>
      <c r="GT178" s="123"/>
      <c r="GU178" s="123"/>
      <c r="GV178" s="123"/>
      <c r="GW178" s="123"/>
      <c r="GX178" s="123"/>
      <c r="GY178" s="123"/>
      <c r="GZ178" s="123"/>
      <c r="HA178" s="123"/>
      <c r="HB178" s="123"/>
      <c r="HC178" s="123"/>
      <c r="HD178" s="123"/>
      <c r="HE178" s="123"/>
      <c r="HF178" s="123"/>
      <c r="HG178" s="123"/>
      <c r="HH178" s="123"/>
      <c r="HI178" s="123"/>
      <c r="HJ178" s="123"/>
      <c r="HK178" s="123"/>
      <c r="HL178" s="123"/>
      <c r="HM178" s="123"/>
      <c r="HN178" s="123"/>
      <c r="HO178" s="123"/>
      <c r="HP178" s="123"/>
      <c r="HQ178" s="123"/>
      <c r="HR178" s="123"/>
      <c r="HS178" s="123"/>
      <c r="HT178" s="123"/>
    </row>
    <row r="179" spans="1:228" s="18" customFormat="1" ht="22.5" x14ac:dyDescent="0.2">
      <c r="A179" s="142" t="s">
        <v>45</v>
      </c>
      <c r="B179" s="104" t="s">
        <v>42</v>
      </c>
      <c r="C179" s="151" t="s">
        <v>45</v>
      </c>
      <c r="D179" s="336" t="s">
        <v>179</v>
      </c>
      <c r="E179" s="9">
        <v>80</v>
      </c>
      <c r="F179" s="322" t="s">
        <v>30</v>
      </c>
      <c r="G179" s="376"/>
      <c r="H179" s="376"/>
      <c r="I179" s="339">
        <f>IF(ISBLANK(E179),"",G179+H179)</f>
        <v>0</v>
      </c>
      <c r="J179" s="340">
        <f>IF(ISBLANK(E179),"",E179*I179)</f>
        <v>0</v>
      </c>
      <c r="K179" s="123"/>
      <c r="L179" s="123"/>
      <c r="M179" s="123"/>
      <c r="N179" s="123"/>
      <c r="O179" s="123"/>
      <c r="P179" s="123"/>
      <c r="Q179" s="123"/>
      <c r="R179" s="123"/>
      <c r="S179" s="123"/>
      <c r="T179" s="123"/>
      <c r="U179" s="123"/>
      <c r="V179" s="123"/>
      <c r="W179" s="123"/>
      <c r="X179" s="123"/>
      <c r="Y179" s="123"/>
      <c r="Z179" s="123"/>
      <c r="AA179" s="123"/>
      <c r="AB179" s="123"/>
      <c r="AC179" s="123"/>
      <c r="AD179" s="123"/>
      <c r="AE179" s="123"/>
      <c r="AF179" s="123"/>
      <c r="AG179" s="123"/>
      <c r="AH179" s="123"/>
      <c r="AI179" s="123"/>
      <c r="AJ179" s="123"/>
      <c r="AK179" s="123"/>
      <c r="AL179" s="123"/>
      <c r="AM179" s="123"/>
      <c r="AN179" s="123"/>
      <c r="AO179" s="123"/>
      <c r="AP179" s="123"/>
      <c r="AQ179" s="123"/>
      <c r="AR179" s="123"/>
      <c r="AS179" s="123"/>
      <c r="AT179" s="123"/>
      <c r="AU179" s="123"/>
      <c r="AV179" s="123"/>
      <c r="AW179" s="123"/>
      <c r="AX179" s="123"/>
      <c r="AY179" s="123"/>
      <c r="AZ179" s="123"/>
      <c r="BA179" s="123"/>
      <c r="BB179" s="123"/>
      <c r="BC179" s="123"/>
      <c r="BD179" s="123"/>
      <c r="BE179" s="123"/>
      <c r="BF179" s="123"/>
      <c r="BG179" s="123"/>
      <c r="BH179" s="123"/>
      <c r="BI179" s="123"/>
      <c r="BJ179" s="123"/>
      <c r="BK179" s="123"/>
      <c r="BL179" s="123"/>
      <c r="BM179" s="123"/>
      <c r="BN179" s="123"/>
      <c r="BO179" s="123"/>
      <c r="BP179" s="123"/>
      <c r="BQ179" s="123"/>
      <c r="BR179" s="123"/>
      <c r="BS179" s="123"/>
      <c r="BT179" s="123"/>
      <c r="BU179" s="123"/>
      <c r="BV179" s="123"/>
      <c r="BW179" s="123"/>
      <c r="BX179" s="123"/>
      <c r="BY179" s="123"/>
      <c r="BZ179" s="123"/>
      <c r="CA179" s="123"/>
      <c r="CB179" s="123"/>
      <c r="CC179" s="123"/>
      <c r="CD179" s="123"/>
      <c r="CE179" s="123"/>
      <c r="CF179" s="123"/>
      <c r="CG179" s="123"/>
      <c r="CH179" s="123"/>
      <c r="CI179" s="123"/>
      <c r="CJ179" s="123"/>
      <c r="CK179" s="123"/>
      <c r="CL179" s="123"/>
      <c r="CM179" s="123"/>
      <c r="CN179" s="123"/>
      <c r="CO179" s="123"/>
      <c r="CP179" s="123"/>
      <c r="CQ179" s="123"/>
      <c r="CR179" s="123"/>
      <c r="CS179" s="123"/>
      <c r="CT179" s="123"/>
      <c r="CU179" s="123"/>
      <c r="CV179" s="123"/>
      <c r="CW179" s="123"/>
      <c r="CX179" s="123"/>
      <c r="CY179" s="123"/>
      <c r="CZ179" s="123"/>
      <c r="DA179" s="123"/>
      <c r="DB179" s="123"/>
      <c r="DC179" s="123"/>
      <c r="DD179" s="123"/>
      <c r="DE179" s="123"/>
      <c r="DF179" s="123"/>
      <c r="DG179" s="123"/>
      <c r="DH179" s="123"/>
      <c r="DI179" s="123"/>
      <c r="DJ179" s="123"/>
      <c r="DK179" s="123"/>
      <c r="DL179" s="123"/>
      <c r="DM179" s="123"/>
      <c r="DN179" s="123"/>
      <c r="DO179" s="123"/>
      <c r="DP179" s="123"/>
      <c r="DQ179" s="123"/>
      <c r="DR179" s="123"/>
      <c r="DS179" s="123"/>
      <c r="DT179" s="123"/>
      <c r="DU179" s="123"/>
      <c r="DV179" s="123"/>
      <c r="DW179" s="123"/>
      <c r="DX179" s="123"/>
      <c r="DY179" s="123"/>
      <c r="DZ179" s="123"/>
      <c r="EA179" s="123"/>
      <c r="EB179" s="123"/>
      <c r="EC179" s="123"/>
      <c r="ED179" s="123"/>
      <c r="EE179" s="123"/>
      <c r="EF179" s="123"/>
      <c r="EG179" s="123"/>
      <c r="EH179" s="123"/>
      <c r="EI179" s="123"/>
      <c r="EJ179" s="123"/>
      <c r="EK179" s="123"/>
      <c r="EL179" s="123"/>
      <c r="EM179" s="123"/>
      <c r="EN179" s="123"/>
      <c r="EO179" s="123"/>
      <c r="EP179" s="123"/>
      <c r="EQ179" s="123"/>
      <c r="ER179" s="123"/>
      <c r="ES179" s="123"/>
      <c r="ET179" s="123"/>
      <c r="EU179" s="123"/>
      <c r="EV179" s="123"/>
      <c r="EW179" s="123"/>
      <c r="EX179" s="123"/>
      <c r="EY179" s="123"/>
      <c r="EZ179" s="123"/>
      <c r="FA179" s="123"/>
      <c r="FB179" s="123"/>
      <c r="FC179" s="123"/>
      <c r="FD179" s="123"/>
      <c r="FE179" s="123"/>
      <c r="FF179" s="123"/>
      <c r="FG179" s="123"/>
      <c r="FH179" s="123"/>
      <c r="FI179" s="123"/>
      <c r="FJ179" s="123"/>
      <c r="FK179" s="123"/>
      <c r="FL179" s="123"/>
      <c r="FM179" s="123"/>
      <c r="FN179" s="123"/>
      <c r="FO179" s="123"/>
      <c r="FP179" s="123"/>
      <c r="FQ179" s="123"/>
      <c r="FR179" s="123"/>
      <c r="FS179" s="123"/>
      <c r="FT179" s="123"/>
      <c r="FU179" s="123"/>
      <c r="FV179" s="123"/>
      <c r="FW179" s="123"/>
      <c r="FX179" s="123"/>
      <c r="FY179" s="123"/>
      <c r="FZ179" s="123"/>
      <c r="GA179" s="123"/>
      <c r="GB179" s="123"/>
      <c r="GC179" s="123"/>
      <c r="GD179" s="123"/>
      <c r="GE179" s="123"/>
      <c r="GF179" s="123"/>
      <c r="GG179" s="123"/>
      <c r="GH179" s="123"/>
      <c r="GI179" s="123"/>
      <c r="GJ179" s="123"/>
      <c r="GK179" s="123"/>
      <c r="GL179" s="123"/>
      <c r="GM179" s="123"/>
      <c r="GN179" s="123"/>
      <c r="GO179" s="123"/>
      <c r="GP179" s="123"/>
      <c r="GQ179" s="123"/>
      <c r="GR179" s="123"/>
      <c r="GS179" s="123"/>
      <c r="GT179" s="123"/>
      <c r="GU179" s="123"/>
      <c r="GV179" s="123"/>
      <c r="GW179" s="123"/>
      <c r="GX179" s="123"/>
      <c r="GY179" s="123"/>
      <c r="GZ179" s="123"/>
      <c r="HA179" s="123"/>
      <c r="HB179" s="123"/>
      <c r="HC179" s="123"/>
      <c r="HD179" s="123"/>
      <c r="HE179" s="123"/>
      <c r="HF179" s="123"/>
      <c r="HG179" s="123"/>
      <c r="HH179" s="123"/>
      <c r="HI179" s="123"/>
      <c r="HJ179" s="123"/>
      <c r="HK179" s="123"/>
      <c r="HL179" s="123"/>
      <c r="HM179" s="123"/>
      <c r="HN179" s="123"/>
      <c r="HO179" s="123"/>
      <c r="HP179" s="123"/>
      <c r="HQ179" s="123"/>
      <c r="HR179" s="123"/>
      <c r="HS179" s="123"/>
      <c r="HT179" s="123"/>
    </row>
    <row r="180" spans="1:228" s="18" customFormat="1" ht="22.5" x14ac:dyDescent="0.2">
      <c r="A180" s="248"/>
      <c r="B180" s="249"/>
      <c r="C180" s="204"/>
      <c r="D180" s="96" t="s">
        <v>180</v>
      </c>
      <c r="E180" s="9"/>
      <c r="F180" s="381"/>
      <c r="G180" s="122"/>
      <c r="H180" s="140"/>
      <c r="I180" s="122"/>
      <c r="J180" s="172"/>
      <c r="K180" s="123"/>
      <c r="L180" s="123"/>
      <c r="M180" s="123"/>
      <c r="N180" s="123"/>
      <c r="O180" s="123"/>
      <c r="P180" s="123"/>
      <c r="Q180" s="123"/>
      <c r="R180" s="123"/>
      <c r="S180" s="123"/>
      <c r="T180" s="123"/>
      <c r="U180" s="123"/>
      <c r="V180" s="123"/>
      <c r="W180" s="123"/>
      <c r="X180" s="123"/>
      <c r="Y180" s="123"/>
      <c r="Z180" s="123"/>
      <c r="AA180" s="123"/>
      <c r="AB180" s="123"/>
      <c r="AC180" s="123"/>
      <c r="AD180" s="123"/>
      <c r="AE180" s="123"/>
      <c r="AF180" s="123"/>
      <c r="AG180" s="123"/>
      <c r="AH180" s="123"/>
      <c r="AI180" s="123"/>
      <c r="AJ180" s="123"/>
      <c r="AK180" s="123"/>
      <c r="AL180" s="123"/>
      <c r="AM180" s="123"/>
      <c r="AN180" s="123"/>
      <c r="AO180" s="123"/>
      <c r="AP180" s="123"/>
      <c r="AQ180" s="123"/>
      <c r="AR180" s="123"/>
      <c r="AS180" s="123"/>
      <c r="AT180" s="123"/>
      <c r="AU180" s="123"/>
      <c r="AV180" s="123"/>
      <c r="AW180" s="123"/>
      <c r="AX180" s="123"/>
      <c r="AY180" s="123"/>
      <c r="AZ180" s="123"/>
      <c r="BA180" s="123"/>
      <c r="BB180" s="123"/>
      <c r="BC180" s="123"/>
      <c r="BD180" s="123"/>
      <c r="BE180" s="123"/>
      <c r="BF180" s="123"/>
      <c r="BG180" s="123"/>
      <c r="BH180" s="123"/>
      <c r="BI180" s="123"/>
      <c r="BJ180" s="123"/>
      <c r="BK180" s="123"/>
      <c r="BL180" s="123"/>
      <c r="BM180" s="123"/>
      <c r="BN180" s="123"/>
      <c r="BO180" s="123"/>
      <c r="BP180" s="123"/>
      <c r="BQ180" s="123"/>
      <c r="BR180" s="123"/>
      <c r="BS180" s="123"/>
      <c r="BT180" s="123"/>
      <c r="BU180" s="123"/>
      <c r="BV180" s="123"/>
      <c r="BW180" s="123"/>
      <c r="BX180" s="123"/>
      <c r="BY180" s="123"/>
      <c r="BZ180" s="123"/>
      <c r="CA180" s="123"/>
      <c r="CB180" s="123"/>
      <c r="CC180" s="123"/>
      <c r="CD180" s="123"/>
      <c r="CE180" s="123"/>
      <c r="CF180" s="123"/>
      <c r="CG180" s="123"/>
      <c r="CH180" s="123"/>
      <c r="CI180" s="123"/>
      <c r="CJ180" s="123"/>
      <c r="CK180" s="123"/>
      <c r="CL180" s="123"/>
      <c r="CM180" s="123"/>
      <c r="CN180" s="123"/>
      <c r="CO180" s="123"/>
      <c r="CP180" s="123"/>
      <c r="CQ180" s="123"/>
      <c r="CR180" s="123"/>
      <c r="CS180" s="123"/>
      <c r="CT180" s="123"/>
      <c r="CU180" s="123"/>
      <c r="CV180" s="123"/>
      <c r="CW180" s="123"/>
      <c r="CX180" s="123"/>
      <c r="CY180" s="123"/>
      <c r="CZ180" s="123"/>
      <c r="DA180" s="123"/>
      <c r="DB180" s="123"/>
      <c r="DC180" s="123"/>
      <c r="DD180" s="123"/>
      <c r="DE180" s="123"/>
      <c r="DF180" s="123"/>
      <c r="DG180" s="123"/>
      <c r="DH180" s="123"/>
      <c r="DI180" s="123"/>
      <c r="DJ180" s="123"/>
      <c r="DK180" s="123"/>
      <c r="DL180" s="123"/>
      <c r="DM180" s="123"/>
      <c r="DN180" s="123"/>
      <c r="DO180" s="123"/>
      <c r="DP180" s="123"/>
      <c r="DQ180" s="123"/>
      <c r="DR180" s="123"/>
      <c r="DS180" s="123"/>
      <c r="DT180" s="123"/>
      <c r="DU180" s="123"/>
      <c r="DV180" s="123"/>
      <c r="DW180" s="123"/>
      <c r="DX180" s="123"/>
      <c r="DY180" s="123"/>
      <c r="DZ180" s="123"/>
      <c r="EA180" s="123"/>
      <c r="EB180" s="123"/>
      <c r="EC180" s="123"/>
      <c r="ED180" s="123"/>
      <c r="EE180" s="123"/>
      <c r="EF180" s="123"/>
      <c r="EG180" s="123"/>
      <c r="EH180" s="123"/>
      <c r="EI180" s="123"/>
      <c r="EJ180" s="123"/>
      <c r="EK180" s="123"/>
      <c r="EL180" s="123"/>
      <c r="EM180" s="123"/>
      <c r="EN180" s="123"/>
      <c r="EO180" s="123"/>
      <c r="EP180" s="123"/>
      <c r="EQ180" s="123"/>
      <c r="ER180" s="123"/>
      <c r="ES180" s="123"/>
      <c r="ET180" s="123"/>
      <c r="EU180" s="123"/>
      <c r="EV180" s="123"/>
      <c r="EW180" s="123"/>
      <c r="EX180" s="123"/>
      <c r="EY180" s="123"/>
      <c r="EZ180" s="123"/>
      <c r="FA180" s="123"/>
      <c r="FB180" s="123"/>
      <c r="FC180" s="123"/>
      <c r="FD180" s="123"/>
      <c r="FE180" s="123"/>
      <c r="FF180" s="123"/>
      <c r="FG180" s="123"/>
      <c r="FH180" s="123"/>
      <c r="FI180" s="123"/>
      <c r="FJ180" s="123"/>
      <c r="FK180" s="123"/>
      <c r="FL180" s="123"/>
      <c r="FM180" s="123"/>
      <c r="FN180" s="123"/>
      <c r="FO180" s="123"/>
      <c r="FP180" s="123"/>
      <c r="FQ180" s="123"/>
      <c r="FR180" s="123"/>
      <c r="FS180" s="123"/>
      <c r="FT180" s="123"/>
      <c r="FU180" s="123"/>
      <c r="FV180" s="123"/>
      <c r="FW180" s="123"/>
      <c r="FX180" s="123"/>
      <c r="FY180" s="123"/>
      <c r="FZ180" s="123"/>
      <c r="GA180" s="123"/>
      <c r="GB180" s="123"/>
      <c r="GC180" s="123"/>
      <c r="GD180" s="123"/>
      <c r="GE180" s="123"/>
      <c r="GF180" s="123"/>
      <c r="GG180" s="123"/>
      <c r="GH180" s="123"/>
      <c r="GI180" s="123"/>
      <c r="GJ180" s="123"/>
      <c r="GK180" s="123"/>
      <c r="GL180" s="123"/>
      <c r="GM180" s="123"/>
      <c r="GN180" s="123"/>
      <c r="GO180" s="123"/>
      <c r="GP180" s="123"/>
      <c r="GQ180" s="123"/>
      <c r="GR180" s="123"/>
      <c r="GS180" s="123"/>
      <c r="GT180" s="123"/>
      <c r="GU180" s="123"/>
      <c r="GV180" s="123"/>
      <c r="GW180" s="123"/>
      <c r="GX180" s="123"/>
      <c r="GY180" s="123"/>
      <c r="GZ180" s="123"/>
      <c r="HA180" s="123"/>
      <c r="HB180" s="123"/>
      <c r="HC180" s="123"/>
      <c r="HD180" s="123"/>
      <c r="HE180" s="123"/>
      <c r="HF180" s="123"/>
      <c r="HG180" s="123"/>
      <c r="HH180" s="123"/>
      <c r="HI180" s="123"/>
      <c r="HJ180" s="123"/>
      <c r="HK180" s="123"/>
      <c r="HL180" s="123"/>
      <c r="HM180" s="123"/>
      <c r="HN180" s="123"/>
      <c r="HO180" s="123"/>
      <c r="HP180" s="123"/>
      <c r="HQ180" s="123"/>
      <c r="HR180" s="123"/>
      <c r="HS180" s="123"/>
      <c r="HT180" s="123"/>
    </row>
    <row r="181" spans="1:228" s="18" customFormat="1" ht="13.5" thickBot="1" x14ac:dyDescent="0.25">
      <c r="A181" s="250"/>
      <c r="B181" s="251"/>
      <c r="C181" s="252"/>
      <c r="D181" s="186"/>
      <c r="E181" s="253"/>
      <c r="F181" s="66"/>
      <c r="G181" s="139"/>
      <c r="H181" s="141"/>
      <c r="I181" s="139"/>
      <c r="J181" s="165"/>
      <c r="K181" s="123"/>
      <c r="L181" s="123"/>
      <c r="M181" s="123"/>
      <c r="N181" s="123"/>
      <c r="O181" s="123"/>
      <c r="P181" s="123"/>
      <c r="Q181" s="123"/>
      <c r="R181" s="123"/>
      <c r="S181" s="123"/>
      <c r="T181" s="123"/>
      <c r="U181" s="123"/>
      <c r="V181" s="123"/>
      <c r="W181" s="123"/>
      <c r="X181" s="123"/>
      <c r="Y181" s="123"/>
      <c r="Z181" s="123"/>
      <c r="AA181" s="123"/>
      <c r="AB181" s="123"/>
      <c r="AC181" s="123"/>
      <c r="AD181" s="123"/>
      <c r="AE181" s="123"/>
      <c r="AF181" s="123"/>
      <c r="AG181" s="123"/>
      <c r="AH181" s="123"/>
      <c r="AI181" s="123"/>
      <c r="AJ181" s="123"/>
      <c r="AK181" s="123"/>
      <c r="AL181" s="123"/>
      <c r="AM181" s="123"/>
      <c r="AN181" s="123"/>
      <c r="AO181" s="123"/>
      <c r="AP181" s="123"/>
      <c r="AQ181" s="123"/>
      <c r="AR181" s="123"/>
      <c r="AS181" s="123"/>
      <c r="AT181" s="123"/>
      <c r="AU181" s="123"/>
      <c r="AV181" s="123"/>
      <c r="AW181" s="123"/>
      <c r="AX181" s="123"/>
      <c r="AY181" s="123"/>
      <c r="AZ181" s="123"/>
      <c r="BA181" s="123"/>
      <c r="BB181" s="123"/>
      <c r="BC181" s="123"/>
      <c r="BD181" s="123"/>
      <c r="BE181" s="123"/>
      <c r="BF181" s="123"/>
      <c r="BG181" s="123"/>
      <c r="BH181" s="123"/>
      <c r="BI181" s="123"/>
      <c r="BJ181" s="123"/>
      <c r="BK181" s="123"/>
      <c r="BL181" s="123"/>
      <c r="BM181" s="123"/>
      <c r="BN181" s="123"/>
      <c r="BO181" s="123"/>
      <c r="BP181" s="123"/>
      <c r="BQ181" s="123"/>
      <c r="BR181" s="123"/>
      <c r="BS181" s="123"/>
      <c r="BT181" s="123"/>
      <c r="BU181" s="123"/>
      <c r="BV181" s="123"/>
      <c r="BW181" s="123"/>
      <c r="BX181" s="123"/>
      <c r="BY181" s="123"/>
      <c r="BZ181" s="123"/>
      <c r="CA181" s="123"/>
      <c r="CB181" s="123"/>
      <c r="CC181" s="123"/>
      <c r="CD181" s="123"/>
      <c r="CE181" s="123"/>
      <c r="CF181" s="123"/>
      <c r="CG181" s="123"/>
      <c r="CH181" s="123"/>
      <c r="CI181" s="123"/>
      <c r="CJ181" s="123"/>
      <c r="CK181" s="123"/>
      <c r="CL181" s="123"/>
      <c r="CM181" s="123"/>
      <c r="CN181" s="123"/>
      <c r="CO181" s="123"/>
      <c r="CP181" s="123"/>
      <c r="CQ181" s="123"/>
      <c r="CR181" s="123"/>
      <c r="CS181" s="123"/>
      <c r="CT181" s="123"/>
      <c r="CU181" s="123"/>
      <c r="CV181" s="123"/>
      <c r="CW181" s="123"/>
      <c r="CX181" s="123"/>
      <c r="CY181" s="123"/>
      <c r="CZ181" s="123"/>
      <c r="DA181" s="123"/>
      <c r="DB181" s="123"/>
      <c r="DC181" s="123"/>
      <c r="DD181" s="123"/>
      <c r="DE181" s="123"/>
      <c r="DF181" s="123"/>
      <c r="DG181" s="123"/>
      <c r="DH181" s="123"/>
      <c r="DI181" s="123"/>
      <c r="DJ181" s="123"/>
      <c r="DK181" s="123"/>
      <c r="DL181" s="123"/>
      <c r="DM181" s="123"/>
      <c r="DN181" s="123"/>
      <c r="DO181" s="123"/>
      <c r="DP181" s="123"/>
      <c r="DQ181" s="123"/>
      <c r="DR181" s="123"/>
      <c r="DS181" s="123"/>
      <c r="DT181" s="123"/>
      <c r="DU181" s="123"/>
      <c r="DV181" s="123"/>
      <c r="DW181" s="123"/>
      <c r="DX181" s="123"/>
      <c r="DY181" s="123"/>
      <c r="DZ181" s="123"/>
      <c r="EA181" s="123"/>
      <c r="EB181" s="123"/>
      <c r="EC181" s="123"/>
      <c r="ED181" s="123"/>
      <c r="EE181" s="123"/>
      <c r="EF181" s="123"/>
      <c r="EG181" s="123"/>
      <c r="EH181" s="123"/>
      <c r="EI181" s="123"/>
      <c r="EJ181" s="123"/>
      <c r="EK181" s="123"/>
      <c r="EL181" s="123"/>
      <c r="EM181" s="123"/>
      <c r="EN181" s="123"/>
      <c r="EO181" s="123"/>
      <c r="EP181" s="123"/>
      <c r="EQ181" s="123"/>
      <c r="ER181" s="123"/>
      <c r="ES181" s="123"/>
      <c r="ET181" s="123"/>
      <c r="EU181" s="123"/>
      <c r="EV181" s="123"/>
      <c r="EW181" s="123"/>
      <c r="EX181" s="123"/>
      <c r="EY181" s="123"/>
      <c r="EZ181" s="123"/>
      <c r="FA181" s="123"/>
      <c r="FB181" s="123"/>
      <c r="FC181" s="123"/>
      <c r="FD181" s="123"/>
      <c r="FE181" s="123"/>
      <c r="FF181" s="123"/>
      <c r="FG181" s="123"/>
      <c r="FH181" s="123"/>
      <c r="FI181" s="123"/>
      <c r="FJ181" s="123"/>
      <c r="FK181" s="123"/>
      <c r="FL181" s="123"/>
      <c r="FM181" s="123"/>
      <c r="FN181" s="123"/>
      <c r="FO181" s="123"/>
      <c r="FP181" s="123"/>
      <c r="FQ181" s="123"/>
      <c r="FR181" s="123"/>
      <c r="FS181" s="123"/>
      <c r="FT181" s="123"/>
      <c r="FU181" s="123"/>
      <c r="FV181" s="123"/>
      <c r="FW181" s="123"/>
      <c r="FX181" s="123"/>
      <c r="FY181" s="123"/>
      <c r="FZ181" s="123"/>
      <c r="GA181" s="123"/>
      <c r="GB181" s="123"/>
      <c r="GC181" s="123"/>
      <c r="GD181" s="123"/>
      <c r="GE181" s="123"/>
      <c r="GF181" s="123"/>
      <c r="GG181" s="123"/>
      <c r="GH181" s="123"/>
      <c r="GI181" s="123"/>
      <c r="GJ181" s="123"/>
      <c r="GK181" s="123"/>
      <c r="GL181" s="123"/>
      <c r="GM181" s="123"/>
      <c r="GN181" s="123"/>
      <c r="GO181" s="123"/>
      <c r="GP181" s="123"/>
      <c r="GQ181" s="123"/>
      <c r="GR181" s="123"/>
      <c r="GS181" s="123"/>
      <c r="GT181" s="123"/>
      <c r="GU181" s="123"/>
      <c r="GV181" s="123"/>
      <c r="GW181" s="123"/>
      <c r="GX181" s="123"/>
      <c r="GY181" s="123"/>
      <c r="GZ181" s="123"/>
      <c r="HA181" s="123"/>
      <c r="HB181" s="123"/>
      <c r="HC181" s="123"/>
      <c r="HD181" s="123"/>
      <c r="HE181" s="123"/>
      <c r="HF181" s="123"/>
      <c r="HG181" s="123"/>
      <c r="HH181" s="123"/>
      <c r="HI181" s="123"/>
      <c r="HJ181" s="123"/>
      <c r="HK181" s="123"/>
      <c r="HL181" s="123"/>
      <c r="HM181" s="123"/>
      <c r="HN181" s="123"/>
      <c r="HO181" s="123"/>
      <c r="HP181" s="123"/>
      <c r="HQ181" s="123"/>
      <c r="HR181" s="123"/>
      <c r="HS181" s="123"/>
      <c r="HT181" s="123"/>
    </row>
    <row r="182" spans="1:228" s="18" customFormat="1" ht="13.5" thickBot="1" x14ac:dyDescent="0.25">
      <c r="A182" s="224" t="s">
        <v>45</v>
      </c>
      <c r="B182" s="225" t="s">
        <v>42</v>
      </c>
      <c r="C182" s="226" t="s">
        <v>103</v>
      </c>
      <c r="D182" s="227" t="s">
        <v>72</v>
      </c>
      <c r="E182" s="254"/>
      <c r="F182" s="228"/>
      <c r="G182" s="255"/>
      <c r="H182" s="256"/>
      <c r="I182" s="255"/>
      <c r="J182" s="257">
        <f>SUM(J167:J180)</f>
        <v>0</v>
      </c>
      <c r="K182" s="123"/>
      <c r="L182" s="123"/>
      <c r="M182" s="123"/>
      <c r="N182" s="123"/>
      <c r="O182" s="123"/>
      <c r="P182" s="123"/>
      <c r="Q182" s="123"/>
      <c r="R182" s="123"/>
      <c r="S182" s="123"/>
      <c r="T182" s="123"/>
      <c r="U182" s="123"/>
      <c r="V182" s="123"/>
      <c r="W182" s="123"/>
      <c r="X182" s="123"/>
      <c r="Y182" s="123"/>
      <c r="Z182" s="123"/>
      <c r="AA182" s="123"/>
      <c r="AB182" s="123"/>
      <c r="AC182" s="123"/>
      <c r="AD182" s="123"/>
      <c r="AE182" s="123"/>
      <c r="AF182" s="123"/>
      <c r="AG182" s="123"/>
      <c r="AH182" s="123"/>
      <c r="AI182" s="123"/>
      <c r="AJ182" s="123"/>
      <c r="AK182" s="123"/>
      <c r="AL182" s="123"/>
      <c r="AM182" s="123"/>
      <c r="AN182" s="123"/>
      <c r="AO182" s="123"/>
      <c r="AP182" s="123"/>
      <c r="AQ182" s="123"/>
      <c r="AR182" s="123"/>
      <c r="AS182" s="123"/>
      <c r="AT182" s="123"/>
      <c r="AU182" s="123"/>
      <c r="AV182" s="123"/>
      <c r="AW182" s="123"/>
      <c r="AX182" s="123"/>
      <c r="AY182" s="123"/>
      <c r="AZ182" s="123"/>
      <c r="BA182" s="123"/>
      <c r="BB182" s="123"/>
      <c r="BC182" s="123"/>
      <c r="BD182" s="123"/>
      <c r="BE182" s="123"/>
      <c r="BF182" s="123"/>
      <c r="BG182" s="123"/>
      <c r="BH182" s="123"/>
      <c r="BI182" s="123"/>
      <c r="BJ182" s="123"/>
      <c r="BK182" s="123"/>
      <c r="BL182" s="123"/>
      <c r="BM182" s="123"/>
      <c r="BN182" s="123"/>
      <c r="BO182" s="123"/>
      <c r="BP182" s="123"/>
      <c r="BQ182" s="123"/>
      <c r="BR182" s="123"/>
      <c r="BS182" s="123"/>
      <c r="BT182" s="123"/>
      <c r="BU182" s="123"/>
      <c r="BV182" s="123"/>
      <c r="BW182" s="123"/>
      <c r="BX182" s="123"/>
      <c r="BY182" s="123"/>
      <c r="BZ182" s="123"/>
      <c r="CA182" s="123"/>
      <c r="CB182" s="123"/>
      <c r="CC182" s="123"/>
      <c r="CD182" s="123"/>
      <c r="CE182" s="123"/>
      <c r="CF182" s="123"/>
      <c r="CG182" s="123"/>
      <c r="CH182" s="123"/>
      <c r="CI182" s="123"/>
      <c r="CJ182" s="123"/>
      <c r="CK182" s="123"/>
      <c r="CL182" s="123"/>
      <c r="CM182" s="123"/>
      <c r="CN182" s="123"/>
      <c r="CO182" s="123"/>
      <c r="CP182" s="123"/>
      <c r="CQ182" s="123"/>
      <c r="CR182" s="123"/>
      <c r="CS182" s="123"/>
      <c r="CT182" s="123"/>
      <c r="CU182" s="123"/>
      <c r="CV182" s="123"/>
      <c r="CW182" s="123"/>
      <c r="CX182" s="123"/>
      <c r="CY182" s="123"/>
      <c r="CZ182" s="123"/>
      <c r="DA182" s="123"/>
      <c r="DB182" s="123"/>
      <c r="DC182" s="123"/>
      <c r="DD182" s="123"/>
      <c r="DE182" s="123"/>
      <c r="DF182" s="123"/>
      <c r="DG182" s="123"/>
      <c r="DH182" s="123"/>
      <c r="DI182" s="123"/>
      <c r="DJ182" s="123"/>
      <c r="DK182" s="123"/>
      <c r="DL182" s="123"/>
      <c r="DM182" s="123"/>
      <c r="DN182" s="123"/>
      <c r="DO182" s="123"/>
      <c r="DP182" s="123"/>
      <c r="DQ182" s="123"/>
      <c r="DR182" s="123"/>
      <c r="DS182" s="123"/>
      <c r="DT182" s="123"/>
      <c r="DU182" s="123"/>
      <c r="DV182" s="123"/>
      <c r="DW182" s="123"/>
      <c r="DX182" s="123"/>
      <c r="DY182" s="123"/>
      <c r="DZ182" s="123"/>
      <c r="EA182" s="123"/>
      <c r="EB182" s="123"/>
      <c r="EC182" s="123"/>
      <c r="ED182" s="123"/>
      <c r="EE182" s="123"/>
      <c r="EF182" s="123"/>
      <c r="EG182" s="123"/>
      <c r="EH182" s="123"/>
      <c r="EI182" s="123"/>
      <c r="EJ182" s="123"/>
      <c r="EK182" s="123"/>
      <c r="EL182" s="123"/>
      <c r="EM182" s="123"/>
      <c r="EN182" s="123"/>
      <c r="EO182" s="123"/>
      <c r="EP182" s="123"/>
      <c r="EQ182" s="123"/>
      <c r="ER182" s="123"/>
      <c r="ES182" s="123"/>
      <c r="ET182" s="123"/>
      <c r="EU182" s="123"/>
      <c r="EV182" s="123"/>
      <c r="EW182" s="123"/>
      <c r="EX182" s="123"/>
      <c r="EY182" s="123"/>
      <c r="EZ182" s="123"/>
      <c r="FA182" s="123"/>
      <c r="FB182" s="123"/>
      <c r="FC182" s="123"/>
      <c r="FD182" s="123"/>
      <c r="FE182" s="123"/>
      <c r="FF182" s="123"/>
      <c r="FG182" s="123"/>
      <c r="FH182" s="123"/>
      <c r="FI182" s="123"/>
      <c r="FJ182" s="123"/>
      <c r="FK182" s="123"/>
      <c r="FL182" s="123"/>
      <c r="FM182" s="123"/>
      <c r="FN182" s="123"/>
      <c r="FO182" s="123"/>
      <c r="FP182" s="123"/>
      <c r="FQ182" s="123"/>
      <c r="FR182" s="123"/>
      <c r="FS182" s="123"/>
      <c r="FT182" s="123"/>
      <c r="FU182" s="123"/>
      <c r="FV182" s="123"/>
      <c r="FW182" s="123"/>
      <c r="FX182" s="123"/>
      <c r="FY182" s="123"/>
      <c r="FZ182" s="123"/>
      <c r="GA182" s="123"/>
      <c r="GB182" s="123"/>
      <c r="GC182" s="123"/>
      <c r="GD182" s="123"/>
      <c r="GE182" s="123"/>
      <c r="GF182" s="123"/>
      <c r="GG182" s="123"/>
      <c r="GH182" s="123"/>
      <c r="GI182" s="123"/>
      <c r="GJ182" s="123"/>
      <c r="GK182" s="123"/>
      <c r="GL182" s="123"/>
      <c r="GM182" s="123"/>
      <c r="GN182" s="123"/>
      <c r="GO182" s="123"/>
      <c r="GP182" s="123"/>
      <c r="GQ182" s="123"/>
      <c r="GR182" s="123"/>
      <c r="GS182" s="123"/>
      <c r="GT182" s="123"/>
      <c r="GU182" s="123"/>
      <c r="GV182" s="123"/>
      <c r="GW182" s="123"/>
      <c r="GX182" s="123"/>
      <c r="GY182" s="123"/>
      <c r="GZ182" s="123"/>
      <c r="HA182" s="123"/>
      <c r="HB182" s="123"/>
      <c r="HC182" s="123"/>
      <c r="HD182" s="123"/>
      <c r="HE182" s="123"/>
      <c r="HF182" s="123"/>
      <c r="HG182" s="123"/>
      <c r="HH182" s="123"/>
      <c r="HI182" s="123"/>
      <c r="HJ182" s="123"/>
      <c r="HK182" s="123"/>
      <c r="HL182" s="123"/>
      <c r="HM182" s="123"/>
      <c r="HN182" s="123"/>
      <c r="HO182" s="123"/>
      <c r="HP182" s="123"/>
      <c r="HQ182" s="123"/>
      <c r="HR182" s="123"/>
      <c r="HS182" s="123"/>
      <c r="HT182" s="123"/>
    </row>
    <row r="183" spans="1:228" s="259" customFormat="1" x14ac:dyDescent="0.2">
      <c r="A183" s="260"/>
      <c r="B183" s="261"/>
      <c r="C183" s="258"/>
      <c r="D183" s="8"/>
      <c r="E183" s="334"/>
      <c r="F183" s="263"/>
      <c r="G183" s="264"/>
      <c r="H183" s="265"/>
      <c r="I183" s="265"/>
      <c r="J183" s="266"/>
      <c r="K183" s="123"/>
      <c r="L183" s="123"/>
      <c r="R183" s="264"/>
      <c r="S183" s="265"/>
    </row>
    <row r="184" spans="1:228" s="18" customFormat="1" x14ac:dyDescent="0.2">
      <c r="A184" s="86" t="s">
        <v>45</v>
      </c>
      <c r="B184" s="245" t="s">
        <v>43</v>
      </c>
      <c r="C184" s="246" t="s">
        <v>88</v>
      </c>
      <c r="D184" s="88" t="s">
        <v>89</v>
      </c>
      <c r="E184" s="331"/>
      <c r="F184" s="89"/>
      <c r="G184" s="324"/>
      <c r="H184" s="113"/>
      <c r="I184" s="367"/>
      <c r="J184" s="325"/>
    </row>
    <row r="185" spans="1:228" s="259" customFormat="1" x14ac:dyDescent="0.2">
      <c r="A185" s="260"/>
      <c r="B185" s="261"/>
      <c r="C185" s="258"/>
      <c r="D185" s="8"/>
      <c r="E185" s="262"/>
      <c r="F185" s="263"/>
      <c r="G185" s="264"/>
      <c r="H185" s="265"/>
      <c r="I185" s="265"/>
      <c r="J185" s="266"/>
      <c r="K185" s="323"/>
      <c r="R185" s="264"/>
      <c r="S185" s="265"/>
    </row>
    <row r="186" spans="1:228" s="259" customFormat="1" x14ac:dyDescent="0.2">
      <c r="A186" s="142" t="s">
        <v>45</v>
      </c>
      <c r="B186" s="104" t="s">
        <v>43</v>
      </c>
      <c r="C186" s="151" t="s">
        <v>42</v>
      </c>
      <c r="D186" s="337" t="s">
        <v>120</v>
      </c>
      <c r="E186" s="317">
        <f>12.25*2+20</f>
        <v>44.5</v>
      </c>
      <c r="F186" s="52" t="s">
        <v>30</v>
      </c>
      <c r="G186" s="379"/>
      <c r="H186" s="138"/>
      <c r="I186" s="339">
        <f>IF(ISBLANK(E186),"",G186+H186)</f>
        <v>0</v>
      </c>
      <c r="J186" s="340">
        <f>IF(ISBLANK(E186),"",E186*I186)</f>
        <v>0</v>
      </c>
      <c r="K186" s="323"/>
      <c r="R186" s="264"/>
      <c r="S186" s="265"/>
    </row>
    <row r="187" spans="1:228" s="259" customFormat="1" ht="45" x14ac:dyDescent="0.2">
      <c r="A187" s="260"/>
      <c r="B187" s="261"/>
      <c r="C187" s="258"/>
      <c r="D187" s="96" t="s">
        <v>121</v>
      </c>
      <c r="E187" s="317"/>
      <c r="F187" s="52"/>
      <c r="G187" s="379"/>
      <c r="H187" s="138"/>
      <c r="I187" s="265"/>
      <c r="J187" s="266"/>
      <c r="K187" s="323"/>
      <c r="R187" s="264"/>
      <c r="S187" s="265"/>
    </row>
    <row r="188" spans="1:228" s="259" customFormat="1" x14ac:dyDescent="0.2">
      <c r="A188" s="260"/>
      <c r="B188" s="261"/>
      <c r="C188" s="258"/>
      <c r="D188" s="96" t="s">
        <v>90</v>
      </c>
      <c r="E188" s="317"/>
      <c r="F188" s="52"/>
      <c r="G188" s="379"/>
      <c r="H188" s="138"/>
      <c r="I188" s="265"/>
      <c r="J188" s="266"/>
      <c r="K188" s="323"/>
      <c r="R188" s="264"/>
      <c r="S188" s="265"/>
    </row>
    <row r="189" spans="1:228" s="259" customFormat="1" x14ac:dyDescent="0.2">
      <c r="A189" s="142" t="s">
        <v>45</v>
      </c>
      <c r="B189" s="104" t="s">
        <v>43</v>
      </c>
      <c r="C189" s="151" t="s">
        <v>43</v>
      </c>
      <c r="D189" s="337" t="s">
        <v>122</v>
      </c>
      <c r="E189" s="317">
        <v>20</v>
      </c>
      <c r="F189" s="52" t="s">
        <v>30</v>
      </c>
      <c r="G189" s="379"/>
      <c r="H189" s="138"/>
      <c r="I189" s="339">
        <f>IF(ISBLANK(E189),"",G189+H189)</f>
        <v>0</v>
      </c>
      <c r="J189" s="340">
        <f>IF(ISBLANK(E189),"",E189*I189)</f>
        <v>0</v>
      </c>
      <c r="K189" s="323"/>
      <c r="R189" s="264"/>
      <c r="S189" s="265"/>
    </row>
    <row r="190" spans="1:228" s="259" customFormat="1" x14ac:dyDescent="0.2">
      <c r="A190" s="260"/>
      <c r="B190" s="261"/>
      <c r="C190" s="258"/>
      <c r="D190" s="13" t="s">
        <v>126</v>
      </c>
      <c r="E190" s="315"/>
      <c r="F190" s="11"/>
      <c r="G190" s="379"/>
      <c r="H190" s="138"/>
      <c r="I190" s="265"/>
      <c r="J190" s="266"/>
      <c r="K190" s="323"/>
      <c r="R190" s="264"/>
      <c r="S190" s="265"/>
    </row>
    <row r="191" spans="1:228" s="259" customFormat="1" ht="25.5" customHeight="1" x14ac:dyDescent="0.2">
      <c r="A191" s="260"/>
      <c r="B191" s="261"/>
      <c r="C191" s="258"/>
      <c r="D191" s="8" t="s">
        <v>181</v>
      </c>
      <c r="E191" s="315"/>
      <c r="F191" s="11"/>
      <c r="G191" s="379"/>
      <c r="H191" s="138"/>
      <c r="I191" s="265"/>
      <c r="J191" s="266"/>
      <c r="K191" s="323"/>
      <c r="R191" s="264"/>
      <c r="S191" s="265"/>
    </row>
    <row r="192" spans="1:228" s="259" customFormat="1" ht="33.75" x14ac:dyDescent="0.2">
      <c r="A192" s="260"/>
      <c r="B192" s="261"/>
      <c r="C192" s="258"/>
      <c r="D192" s="8" t="s">
        <v>124</v>
      </c>
      <c r="E192" s="315"/>
      <c r="F192" s="11"/>
      <c r="G192" s="379"/>
      <c r="H192" s="138"/>
      <c r="I192" s="265"/>
      <c r="J192" s="266"/>
      <c r="K192" s="323"/>
      <c r="R192" s="264"/>
      <c r="S192" s="265"/>
    </row>
    <row r="193" spans="1:228" s="259" customFormat="1" x14ac:dyDescent="0.2">
      <c r="A193" s="260"/>
      <c r="B193" s="261"/>
      <c r="C193" s="258"/>
      <c r="D193" s="8" t="s">
        <v>125</v>
      </c>
      <c r="E193" s="315"/>
      <c r="F193" s="11"/>
      <c r="G193" s="379"/>
      <c r="H193" s="138"/>
      <c r="I193" s="265"/>
      <c r="J193" s="266"/>
      <c r="K193" s="323"/>
      <c r="R193" s="264"/>
      <c r="S193" s="265"/>
    </row>
    <row r="194" spans="1:228" s="259" customFormat="1" x14ac:dyDescent="0.2">
      <c r="A194" s="142" t="s">
        <v>45</v>
      </c>
      <c r="B194" s="104" t="s">
        <v>43</v>
      </c>
      <c r="C194" s="151" t="s">
        <v>45</v>
      </c>
      <c r="D194" s="337" t="s">
        <v>116</v>
      </c>
      <c r="E194" s="317">
        <v>40</v>
      </c>
      <c r="F194" s="11" t="s">
        <v>30</v>
      </c>
      <c r="G194" s="379"/>
      <c r="H194" s="138"/>
      <c r="I194" s="339">
        <f>IF(ISBLANK(E194),"",G194+H194)</f>
        <v>0</v>
      </c>
      <c r="J194" s="340">
        <f>IF(ISBLANK(E194),"",E194*I194)</f>
        <v>0</v>
      </c>
      <c r="K194" s="323"/>
      <c r="R194" s="264"/>
      <c r="S194" s="265"/>
    </row>
    <row r="195" spans="1:228" s="259" customFormat="1" ht="22.5" x14ac:dyDescent="0.2">
      <c r="A195" s="260"/>
      <c r="B195" s="261"/>
      <c r="C195" s="258"/>
      <c r="D195" s="320" t="s">
        <v>137</v>
      </c>
      <c r="E195" s="315"/>
      <c r="F195" s="11"/>
      <c r="G195" s="379"/>
      <c r="H195" s="138"/>
      <c r="I195" s="265"/>
      <c r="J195" s="266"/>
      <c r="K195" s="323"/>
      <c r="R195" s="264"/>
      <c r="S195" s="265"/>
    </row>
    <row r="196" spans="1:228" s="259" customFormat="1" x14ac:dyDescent="0.2">
      <c r="A196" s="142" t="s">
        <v>45</v>
      </c>
      <c r="B196" s="104" t="s">
        <v>43</v>
      </c>
      <c r="C196" s="151" t="s">
        <v>46</v>
      </c>
      <c r="D196" s="337" t="s">
        <v>123</v>
      </c>
      <c r="E196" s="317">
        <v>10</v>
      </c>
      <c r="F196" s="11" t="s">
        <v>30</v>
      </c>
      <c r="G196" s="379"/>
      <c r="H196" s="138"/>
      <c r="I196" s="339">
        <f>IF(ISBLANK(E196),"",G196+H196)</f>
        <v>0</v>
      </c>
      <c r="J196" s="340">
        <f>IF(ISBLANK(E196),"",E196*I196)</f>
        <v>0</v>
      </c>
      <c r="K196" s="323"/>
      <c r="R196" s="264"/>
      <c r="S196" s="265"/>
    </row>
    <row r="197" spans="1:228" s="259" customFormat="1" ht="35.25" customHeight="1" x14ac:dyDescent="0.2">
      <c r="A197" s="260"/>
      <c r="B197" s="261"/>
      <c r="C197" s="258"/>
      <c r="D197" s="13" t="s">
        <v>182</v>
      </c>
      <c r="E197" s="315"/>
      <c r="F197" s="11"/>
      <c r="G197" s="379"/>
      <c r="H197" s="138"/>
      <c r="I197" s="265"/>
      <c r="J197" s="266"/>
      <c r="K197" s="323"/>
      <c r="R197" s="264"/>
      <c r="S197" s="265"/>
    </row>
    <row r="198" spans="1:228" s="259" customFormat="1" ht="22.5" x14ac:dyDescent="0.2">
      <c r="A198" s="260"/>
      <c r="B198" s="261"/>
      <c r="C198" s="258"/>
      <c r="D198" s="13" t="s">
        <v>85</v>
      </c>
      <c r="E198" s="315"/>
      <c r="F198" s="11"/>
      <c r="G198" s="379"/>
      <c r="H198" s="138"/>
      <c r="I198" s="265"/>
      <c r="J198" s="266"/>
      <c r="K198" s="323"/>
      <c r="R198" s="264"/>
      <c r="S198" s="265"/>
    </row>
    <row r="199" spans="1:228" s="259" customFormat="1" x14ac:dyDescent="0.2">
      <c r="A199" s="260"/>
      <c r="B199" s="261"/>
      <c r="C199" s="258"/>
      <c r="D199" s="337" t="s">
        <v>127</v>
      </c>
      <c r="E199" s="317">
        <v>20</v>
      </c>
      <c r="F199" s="11" t="s">
        <v>30</v>
      </c>
      <c r="G199" s="379"/>
      <c r="H199" s="138"/>
      <c r="I199" s="339">
        <f>IF(ISBLANK(E199),"",G199+H199)</f>
        <v>0</v>
      </c>
      <c r="J199" s="340">
        <f>IF(ISBLANK(E199),"",E199*I199)</f>
        <v>0</v>
      </c>
      <c r="K199" s="323"/>
      <c r="R199" s="264"/>
      <c r="S199" s="265"/>
    </row>
    <row r="200" spans="1:228" s="259" customFormat="1" ht="33.75" x14ac:dyDescent="0.2">
      <c r="A200" s="260"/>
      <c r="B200" s="261"/>
      <c r="C200" s="258"/>
      <c r="D200" s="8" t="s">
        <v>138</v>
      </c>
      <c r="E200" s="315"/>
      <c r="F200" s="11"/>
      <c r="G200" s="379"/>
      <c r="H200" s="138"/>
      <c r="I200" s="265"/>
      <c r="J200" s="266"/>
      <c r="K200" s="323"/>
      <c r="R200" s="264"/>
      <c r="S200" s="265"/>
    </row>
    <row r="201" spans="1:228" s="259" customFormat="1" x14ac:dyDescent="0.2">
      <c r="A201" s="260"/>
      <c r="B201" s="261"/>
      <c r="C201" s="258"/>
      <c r="D201" s="8" t="s">
        <v>128</v>
      </c>
      <c r="E201" s="315"/>
      <c r="F201" s="11"/>
      <c r="G201" s="379"/>
      <c r="H201" s="138"/>
      <c r="I201" s="265"/>
      <c r="J201" s="266"/>
      <c r="K201" s="323"/>
      <c r="R201" s="264"/>
      <c r="S201" s="265"/>
    </row>
    <row r="202" spans="1:228" s="259" customFormat="1" x14ac:dyDescent="0.2">
      <c r="A202" s="260"/>
      <c r="B202" s="261"/>
      <c r="C202" s="258"/>
      <c r="D202" s="8" t="s">
        <v>125</v>
      </c>
      <c r="E202" s="315"/>
      <c r="F202" s="11"/>
      <c r="G202" s="379"/>
      <c r="H202" s="138"/>
      <c r="I202" s="265"/>
      <c r="J202" s="266"/>
      <c r="K202" s="323"/>
      <c r="R202" s="264"/>
      <c r="S202" s="265"/>
    </row>
    <row r="203" spans="1:228" s="18" customFormat="1" x14ac:dyDescent="0.2">
      <c r="A203" s="142" t="s">
        <v>45</v>
      </c>
      <c r="B203" s="104" t="s">
        <v>43</v>
      </c>
      <c r="C203" s="151" t="s">
        <v>47</v>
      </c>
      <c r="D203" s="268" t="s">
        <v>118</v>
      </c>
      <c r="E203" s="317">
        <f>12.25*2+20</f>
        <v>44.5</v>
      </c>
      <c r="F203" s="52" t="s">
        <v>30</v>
      </c>
      <c r="G203" s="379"/>
      <c r="H203" s="203"/>
      <c r="I203" s="339">
        <f>IF(ISBLANK(E203),"",G203+H203)</f>
        <v>0</v>
      </c>
      <c r="J203" s="340">
        <f>IF(ISBLANK(E203),"",E203*I203)</f>
        <v>0</v>
      </c>
      <c r="K203" s="123"/>
      <c r="L203" s="123"/>
      <c r="M203" s="123"/>
      <c r="N203" s="123"/>
      <c r="O203" s="123"/>
      <c r="P203" s="123"/>
      <c r="Q203" s="123"/>
      <c r="R203" s="123"/>
      <c r="S203" s="123"/>
      <c r="T203" s="123"/>
      <c r="U203" s="123"/>
      <c r="V203" s="123"/>
      <c r="W203" s="123"/>
      <c r="X203" s="123"/>
      <c r="Y203" s="123"/>
      <c r="Z203" s="123"/>
      <c r="AA203" s="123"/>
      <c r="AB203" s="123"/>
      <c r="AC203" s="123"/>
      <c r="AD203" s="123"/>
      <c r="AE203" s="123"/>
      <c r="AF203" s="123"/>
      <c r="AG203" s="123"/>
      <c r="AH203" s="123"/>
      <c r="AI203" s="123"/>
      <c r="AJ203" s="123"/>
      <c r="AK203" s="123"/>
      <c r="AL203" s="123"/>
      <c r="AM203" s="123"/>
      <c r="AN203" s="123"/>
      <c r="AO203" s="123"/>
      <c r="AP203" s="123"/>
      <c r="AQ203" s="123"/>
      <c r="AR203" s="123"/>
      <c r="AS203" s="123"/>
      <c r="AT203" s="123"/>
      <c r="AU203" s="123"/>
      <c r="AV203" s="123"/>
      <c r="AW203" s="123"/>
      <c r="AX203" s="123"/>
      <c r="AY203" s="123"/>
      <c r="AZ203" s="123"/>
      <c r="BA203" s="123"/>
      <c r="BB203" s="123"/>
      <c r="BC203" s="123"/>
      <c r="BD203" s="123"/>
      <c r="BE203" s="123"/>
      <c r="BF203" s="123"/>
      <c r="BG203" s="123"/>
      <c r="BH203" s="123"/>
      <c r="BI203" s="123"/>
      <c r="BJ203" s="123"/>
      <c r="BK203" s="123"/>
      <c r="BL203" s="123"/>
      <c r="BM203" s="123"/>
      <c r="BN203" s="123"/>
      <c r="BO203" s="123"/>
      <c r="BP203" s="123"/>
      <c r="BQ203" s="123"/>
      <c r="BR203" s="123"/>
      <c r="BS203" s="123"/>
      <c r="BT203" s="123"/>
      <c r="BU203" s="123"/>
      <c r="BV203" s="123"/>
      <c r="BW203" s="123"/>
      <c r="BX203" s="123"/>
      <c r="BY203" s="123"/>
      <c r="BZ203" s="123"/>
      <c r="CA203" s="123"/>
      <c r="CB203" s="123"/>
      <c r="CC203" s="123"/>
      <c r="CD203" s="123"/>
      <c r="CE203" s="123"/>
      <c r="CF203" s="123"/>
      <c r="CG203" s="123"/>
      <c r="CH203" s="123"/>
      <c r="CI203" s="123"/>
      <c r="CJ203" s="123"/>
      <c r="CK203" s="123"/>
      <c r="CL203" s="123"/>
      <c r="CM203" s="123"/>
      <c r="CN203" s="123"/>
      <c r="CO203" s="123"/>
      <c r="CP203" s="123"/>
      <c r="CQ203" s="123"/>
      <c r="CR203" s="123"/>
      <c r="CS203" s="123"/>
      <c r="CT203" s="123"/>
      <c r="CU203" s="123"/>
      <c r="CV203" s="123"/>
      <c r="CW203" s="123"/>
      <c r="CX203" s="123"/>
      <c r="CY203" s="123"/>
      <c r="CZ203" s="123"/>
      <c r="DA203" s="123"/>
      <c r="DB203" s="123"/>
      <c r="DC203" s="123"/>
      <c r="DD203" s="123"/>
      <c r="DE203" s="123"/>
      <c r="DF203" s="123"/>
      <c r="DG203" s="123"/>
      <c r="DH203" s="123"/>
      <c r="DI203" s="123"/>
      <c r="DJ203" s="123"/>
      <c r="DK203" s="123"/>
      <c r="DL203" s="123"/>
      <c r="DM203" s="123"/>
      <c r="DN203" s="123"/>
      <c r="DO203" s="123"/>
      <c r="DP203" s="123"/>
      <c r="DQ203" s="123"/>
      <c r="DR203" s="123"/>
      <c r="DS203" s="123"/>
      <c r="DT203" s="123"/>
      <c r="DU203" s="123"/>
      <c r="DV203" s="123"/>
      <c r="DW203" s="123"/>
      <c r="DX203" s="123"/>
      <c r="DY203" s="123"/>
      <c r="DZ203" s="123"/>
      <c r="EA203" s="123"/>
      <c r="EB203" s="123"/>
      <c r="EC203" s="123"/>
      <c r="ED203" s="123"/>
      <c r="EE203" s="123"/>
      <c r="EF203" s="123"/>
      <c r="EG203" s="123"/>
      <c r="EH203" s="123"/>
      <c r="EI203" s="123"/>
      <c r="EJ203" s="123"/>
      <c r="EK203" s="123"/>
      <c r="EL203" s="123"/>
      <c r="EM203" s="123"/>
      <c r="EN203" s="123"/>
      <c r="EO203" s="123"/>
      <c r="EP203" s="123"/>
      <c r="EQ203" s="123"/>
      <c r="ER203" s="123"/>
      <c r="ES203" s="123"/>
      <c r="ET203" s="123"/>
      <c r="EU203" s="123"/>
      <c r="EV203" s="123"/>
      <c r="EW203" s="123"/>
      <c r="EX203" s="123"/>
      <c r="EY203" s="123"/>
      <c r="EZ203" s="123"/>
      <c r="FA203" s="123"/>
      <c r="FB203" s="123"/>
      <c r="FC203" s="123"/>
      <c r="FD203" s="123"/>
      <c r="FE203" s="123"/>
      <c r="FF203" s="123"/>
      <c r="FG203" s="123"/>
      <c r="FH203" s="123"/>
      <c r="FI203" s="123"/>
      <c r="FJ203" s="123"/>
      <c r="FK203" s="123"/>
      <c r="FL203" s="123"/>
      <c r="FM203" s="123"/>
      <c r="FN203" s="123"/>
      <c r="FO203" s="123"/>
      <c r="FP203" s="123"/>
      <c r="FQ203" s="123"/>
      <c r="FR203" s="123"/>
      <c r="FS203" s="123"/>
      <c r="FT203" s="123"/>
      <c r="FU203" s="123"/>
      <c r="FV203" s="123"/>
      <c r="FW203" s="123"/>
      <c r="FX203" s="123"/>
      <c r="FY203" s="123"/>
      <c r="FZ203" s="123"/>
      <c r="GA203" s="123"/>
      <c r="GB203" s="123"/>
      <c r="GC203" s="123"/>
      <c r="GD203" s="123"/>
      <c r="GE203" s="123"/>
      <c r="GF203" s="123"/>
      <c r="GG203" s="123"/>
      <c r="GH203" s="123"/>
      <c r="GI203" s="123"/>
      <c r="GJ203" s="123"/>
      <c r="GK203" s="123"/>
      <c r="GL203" s="123"/>
      <c r="GM203" s="123"/>
      <c r="GN203" s="123"/>
      <c r="GO203" s="123"/>
      <c r="GP203" s="123"/>
      <c r="GQ203" s="123"/>
      <c r="GR203" s="123"/>
      <c r="GS203" s="123"/>
      <c r="GT203" s="123"/>
      <c r="GU203" s="123"/>
      <c r="GV203" s="123"/>
      <c r="GW203" s="123"/>
      <c r="GX203" s="123"/>
      <c r="GY203" s="123"/>
      <c r="GZ203" s="123"/>
      <c r="HA203" s="123"/>
      <c r="HB203" s="123"/>
      <c r="HC203" s="123"/>
      <c r="HD203" s="123"/>
      <c r="HE203" s="123"/>
      <c r="HF203" s="123"/>
      <c r="HG203" s="123"/>
      <c r="HH203" s="123"/>
      <c r="HI203" s="123"/>
      <c r="HJ203" s="123"/>
      <c r="HK203" s="123"/>
      <c r="HL203" s="123"/>
      <c r="HM203" s="123"/>
      <c r="HN203" s="123"/>
      <c r="HO203" s="123"/>
      <c r="HP203" s="123"/>
      <c r="HQ203" s="123"/>
      <c r="HR203" s="123"/>
      <c r="HS203" s="123"/>
      <c r="HT203" s="123"/>
    </row>
    <row r="204" spans="1:228" s="18" customFormat="1" x14ac:dyDescent="0.2">
      <c r="A204" s="248"/>
      <c r="B204" s="249"/>
      <c r="C204" s="151"/>
      <c r="D204" s="13" t="s">
        <v>119</v>
      </c>
      <c r="E204" s="4"/>
      <c r="F204" s="11"/>
      <c r="G204" s="122"/>
      <c r="H204" s="140"/>
      <c r="I204" s="122"/>
      <c r="J204" s="172"/>
      <c r="K204" s="123"/>
      <c r="L204" s="123"/>
      <c r="M204" s="123"/>
      <c r="N204" s="123"/>
      <c r="O204" s="123"/>
      <c r="P204" s="123"/>
      <c r="Q204" s="123"/>
      <c r="R204" s="123"/>
      <c r="S204" s="123"/>
      <c r="T204" s="123"/>
      <c r="U204" s="123"/>
      <c r="V204" s="123"/>
      <c r="W204" s="123"/>
      <c r="X204" s="123"/>
      <c r="Y204" s="123"/>
      <c r="Z204" s="123"/>
      <c r="AA204" s="123"/>
      <c r="AB204" s="123"/>
      <c r="AC204" s="123"/>
      <c r="AD204" s="123"/>
      <c r="AE204" s="123"/>
      <c r="AF204" s="123"/>
      <c r="AG204" s="123"/>
      <c r="AH204" s="123"/>
      <c r="AI204" s="123"/>
      <c r="AJ204" s="123"/>
      <c r="AK204" s="123"/>
      <c r="AL204" s="123"/>
      <c r="AM204" s="123"/>
      <c r="AN204" s="123"/>
      <c r="AO204" s="123"/>
      <c r="AP204" s="123"/>
      <c r="AQ204" s="123"/>
      <c r="AR204" s="123"/>
      <c r="AS204" s="123"/>
      <c r="AT204" s="123"/>
      <c r="AU204" s="123"/>
      <c r="AV204" s="123"/>
      <c r="AW204" s="123"/>
      <c r="AX204" s="123"/>
      <c r="AY204" s="123"/>
      <c r="AZ204" s="123"/>
      <c r="BA204" s="123"/>
      <c r="BB204" s="123"/>
      <c r="BC204" s="123"/>
      <c r="BD204" s="123"/>
      <c r="BE204" s="123"/>
      <c r="BF204" s="123"/>
      <c r="BG204" s="123"/>
      <c r="BH204" s="123"/>
      <c r="BI204" s="123"/>
      <c r="BJ204" s="123"/>
      <c r="BK204" s="123"/>
      <c r="BL204" s="123"/>
      <c r="BM204" s="123"/>
      <c r="BN204" s="123"/>
      <c r="BO204" s="123"/>
      <c r="BP204" s="123"/>
      <c r="BQ204" s="123"/>
      <c r="BR204" s="123"/>
      <c r="BS204" s="123"/>
      <c r="BT204" s="123"/>
      <c r="BU204" s="123"/>
      <c r="BV204" s="123"/>
      <c r="BW204" s="123"/>
      <c r="BX204" s="123"/>
      <c r="BY204" s="123"/>
      <c r="BZ204" s="123"/>
      <c r="CA204" s="123"/>
      <c r="CB204" s="123"/>
      <c r="CC204" s="123"/>
      <c r="CD204" s="123"/>
      <c r="CE204" s="123"/>
      <c r="CF204" s="123"/>
      <c r="CG204" s="123"/>
      <c r="CH204" s="123"/>
      <c r="CI204" s="123"/>
      <c r="CJ204" s="123"/>
      <c r="CK204" s="123"/>
      <c r="CL204" s="123"/>
      <c r="CM204" s="123"/>
      <c r="CN204" s="123"/>
      <c r="CO204" s="123"/>
      <c r="CP204" s="123"/>
      <c r="CQ204" s="123"/>
      <c r="CR204" s="123"/>
      <c r="CS204" s="123"/>
      <c r="CT204" s="123"/>
      <c r="CU204" s="123"/>
      <c r="CV204" s="123"/>
      <c r="CW204" s="123"/>
      <c r="CX204" s="123"/>
      <c r="CY204" s="123"/>
      <c r="CZ204" s="123"/>
      <c r="DA204" s="123"/>
      <c r="DB204" s="123"/>
      <c r="DC204" s="123"/>
      <c r="DD204" s="123"/>
      <c r="DE204" s="123"/>
      <c r="DF204" s="123"/>
      <c r="DG204" s="123"/>
      <c r="DH204" s="123"/>
      <c r="DI204" s="123"/>
      <c r="DJ204" s="123"/>
      <c r="DK204" s="123"/>
      <c r="DL204" s="123"/>
      <c r="DM204" s="123"/>
      <c r="DN204" s="123"/>
      <c r="DO204" s="123"/>
      <c r="DP204" s="123"/>
      <c r="DQ204" s="123"/>
      <c r="DR204" s="123"/>
      <c r="DS204" s="123"/>
      <c r="DT204" s="123"/>
      <c r="DU204" s="123"/>
      <c r="DV204" s="123"/>
      <c r="DW204" s="123"/>
      <c r="DX204" s="123"/>
      <c r="DY204" s="123"/>
      <c r="DZ204" s="123"/>
      <c r="EA204" s="123"/>
      <c r="EB204" s="123"/>
      <c r="EC204" s="123"/>
      <c r="ED204" s="123"/>
      <c r="EE204" s="123"/>
      <c r="EF204" s="123"/>
      <c r="EG204" s="123"/>
      <c r="EH204" s="123"/>
      <c r="EI204" s="123"/>
      <c r="EJ204" s="123"/>
      <c r="EK204" s="123"/>
      <c r="EL204" s="123"/>
      <c r="EM204" s="123"/>
      <c r="EN204" s="123"/>
      <c r="EO204" s="123"/>
      <c r="EP204" s="123"/>
      <c r="EQ204" s="123"/>
      <c r="ER204" s="123"/>
      <c r="ES204" s="123"/>
      <c r="ET204" s="123"/>
      <c r="EU204" s="123"/>
      <c r="EV204" s="123"/>
      <c r="EW204" s="123"/>
      <c r="EX204" s="123"/>
      <c r="EY204" s="123"/>
      <c r="EZ204" s="123"/>
      <c r="FA204" s="123"/>
      <c r="FB204" s="123"/>
      <c r="FC204" s="123"/>
      <c r="FD204" s="123"/>
      <c r="FE204" s="123"/>
      <c r="FF204" s="123"/>
      <c r="FG204" s="123"/>
      <c r="FH204" s="123"/>
      <c r="FI204" s="123"/>
      <c r="FJ204" s="123"/>
      <c r="FK204" s="123"/>
      <c r="FL204" s="123"/>
      <c r="FM204" s="123"/>
      <c r="FN204" s="123"/>
      <c r="FO204" s="123"/>
      <c r="FP204" s="123"/>
      <c r="FQ204" s="123"/>
      <c r="FR204" s="123"/>
      <c r="FS204" s="123"/>
      <c r="FT204" s="123"/>
      <c r="FU204" s="123"/>
      <c r="FV204" s="123"/>
      <c r="FW204" s="123"/>
      <c r="FX204" s="123"/>
      <c r="FY204" s="123"/>
      <c r="FZ204" s="123"/>
      <c r="GA204" s="123"/>
      <c r="GB204" s="123"/>
      <c r="GC204" s="123"/>
      <c r="GD204" s="123"/>
      <c r="GE204" s="123"/>
      <c r="GF204" s="123"/>
      <c r="GG204" s="123"/>
      <c r="GH204" s="123"/>
      <c r="GI204" s="123"/>
      <c r="GJ204" s="123"/>
      <c r="GK204" s="123"/>
      <c r="GL204" s="123"/>
      <c r="GM204" s="123"/>
      <c r="GN204" s="123"/>
      <c r="GO204" s="123"/>
      <c r="GP204" s="123"/>
      <c r="GQ204" s="123"/>
      <c r="GR204" s="123"/>
      <c r="GS204" s="123"/>
      <c r="GT204" s="123"/>
      <c r="GU204" s="123"/>
      <c r="GV204" s="123"/>
      <c r="GW204" s="123"/>
      <c r="GX204" s="123"/>
      <c r="GY204" s="123"/>
      <c r="GZ204" s="123"/>
      <c r="HA204" s="123"/>
      <c r="HB204" s="123"/>
      <c r="HC204" s="123"/>
      <c r="HD204" s="123"/>
      <c r="HE204" s="123"/>
      <c r="HF204" s="123"/>
      <c r="HG204" s="123"/>
      <c r="HH204" s="123"/>
      <c r="HI204" s="123"/>
      <c r="HJ204" s="123"/>
      <c r="HK204" s="123"/>
      <c r="HL204" s="123"/>
      <c r="HM204" s="123"/>
      <c r="HN204" s="123"/>
      <c r="HO204" s="123"/>
      <c r="HP204" s="123"/>
      <c r="HQ204" s="123"/>
      <c r="HR204" s="123"/>
      <c r="HS204" s="123"/>
      <c r="HT204" s="123"/>
    </row>
    <row r="205" spans="1:228" s="18" customFormat="1" x14ac:dyDescent="0.2">
      <c r="A205" s="248"/>
      <c r="B205" s="249"/>
      <c r="C205" s="204"/>
      <c r="D205" s="8" t="s">
        <v>86</v>
      </c>
      <c r="E205" s="4"/>
      <c r="F205" s="11"/>
      <c r="G205" s="122"/>
      <c r="H205" s="140"/>
      <c r="I205" s="122"/>
      <c r="J205" s="172"/>
      <c r="K205" s="123"/>
      <c r="L205" s="123"/>
      <c r="M205" s="123"/>
      <c r="N205" s="123"/>
      <c r="O205" s="123"/>
      <c r="P205" s="123"/>
      <c r="Q205" s="123"/>
      <c r="R205" s="123"/>
      <c r="S205" s="123"/>
      <c r="T205" s="123"/>
      <c r="U205" s="123"/>
      <c r="V205" s="123"/>
      <c r="W205" s="123"/>
      <c r="X205" s="123"/>
      <c r="Y205" s="123"/>
      <c r="Z205" s="123"/>
      <c r="AA205" s="123"/>
      <c r="AB205" s="123"/>
      <c r="AC205" s="123"/>
      <c r="AD205" s="123"/>
      <c r="AE205" s="123"/>
      <c r="AF205" s="123"/>
      <c r="AG205" s="123"/>
      <c r="AH205" s="123"/>
      <c r="AI205" s="123"/>
      <c r="AJ205" s="123"/>
      <c r="AK205" s="123"/>
      <c r="AL205" s="123"/>
      <c r="AM205" s="123"/>
      <c r="AN205" s="123"/>
      <c r="AO205" s="123"/>
      <c r="AP205" s="123"/>
      <c r="AQ205" s="123"/>
      <c r="AR205" s="123"/>
      <c r="AS205" s="123"/>
      <c r="AT205" s="123"/>
      <c r="AU205" s="123"/>
      <c r="AV205" s="123"/>
      <c r="AW205" s="123"/>
      <c r="AX205" s="123"/>
      <c r="AY205" s="123"/>
      <c r="AZ205" s="123"/>
      <c r="BA205" s="123"/>
      <c r="BB205" s="123"/>
      <c r="BC205" s="123"/>
      <c r="BD205" s="123"/>
      <c r="BE205" s="123"/>
      <c r="BF205" s="123"/>
      <c r="BG205" s="123"/>
      <c r="BH205" s="123"/>
      <c r="BI205" s="123"/>
      <c r="BJ205" s="123"/>
      <c r="BK205" s="123"/>
      <c r="BL205" s="123"/>
      <c r="BM205" s="123"/>
      <c r="BN205" s="123"/>
      <c r="BO205" s="123"/>
      <c r="BP205" s="123"/>
      <c r="BQ205" s="123"/>
      <c r="BR205" s="123"/>
      <c r="BS205" s="123"/>
      <c r="BT205" s="123"/>
      <c r="BU205" s="123"/>
      <c r="BV205" s="123"/>
      <c r="BW205" s="123"/>
      <c r="BX205" s="123"/>
      <c r="BY205" s="123"/>
      <c r="BZ205" s="123"/>
      <c r="CA205" s="123"/>
      <c r="CB205" s="123"/>
      <c r="CC205" s="123"/>
      <c r="CD205" s="123"/>
      <c r="CE205" s="123"/>
      <c r="CF205" s="123"/>
      <c r="CG205" s="123"/>
      <c r="CH205" s="123"/>
      <c r="CI205" s="123"/>
      <c r="CJ205" s="123"/>
      <c r="CK205" s="123"/>
      <c r="CL205" s="123"/>
      <c r="CM205" s="123"/>
      <c r="CN205" s="123"/>
      <c r="CO205" s="123"/>
      <c r="CP205" s="123"/>
      <c r="CQ205" s="123"/>
      <c r="CR205" s="123"/>
      <c r="CS205" s="123"/>
      <c r="CT205" s="123"/>
      <c r="CU205" s="123"/>
      <c r="CV205" s="123"/>
      <c r="CW205" s="123"/>
      <c r="CX205" s="123"/>
      <c r="CY205" s="123"/>
      <c r="CZ205" s="123"/>
      <c r="DA205" s="123"/>
      <c r="DB205" s="123"/>
      <c r="DC205" s="123"/>
      <c r="DD205" s="123"/>
      <c r="DE205" s="123"/>
      <c r="DF205" s="123"/>
      <c r="DG205" s="123"/>
      <c r="DH205" s="123"/>
      <c r="DI205" s="123"/>
      <c r="DJ205" s="123"/>
      <c r="DK205" s="123"/>
      <c r="DL205" s="123"/>
      <c r="DM205" s="123"/>
      <c r="DN205" s="123"/>
      <c r="DO205" s="123"/>
      <c r="DP205" s="123"/>
      <c r="DQ205" s="123"/>
      <c r="DR205" s="123"/>
      <c r="DS205" s="123"/>
      <c r="DT205" s="123"/>
      <c r="DU205" s="123"/>
      <c r="DV205" s="123"/>
      <c r="DW205" s="123"/>
      <c r="DX205" s="123"/>
      <c r="DY205" s="123"/>
      <c r="DZ205" s="123"/>
      <c r="EA205" s="123"/>
      <c r="EB205" s="123"/>
      <c r="EC205" s="123"/>
      <c r="ED205" s="123"/>
      <c r="EE205" s="123"/>
      <c r="EF205" s="123"/>
      <c r="EG205" s="123"/>
      <c r="EH205" s="123"/>
      <c r="EI205" s="123"/>
      <c r="EJ205" s="123"/>
      <c r="EK205" s="123"/>
      <c r="EL205" s="123"/>
      <c r="EM205" s="123"/>
      <c r="EN205" s="123"/>
      <c r="EO205" s="123"/>
      <c r="EP205" s="123"/>
      <c r="EQ205" s="123"/>
      <c r="ER205" s="123"/>
      <c r="ES205" s="123"/>
      <c r="ET205" s="123"/>
      <c r="EU205" s="123"/>
      <c r="EV205" s="123"/>
      <c r="EW205" s="123"/>
      <c r="EX205" s="123"/>
      <c r="EY205" s="123"/>
      <c r="EZ205" s="123"/>
      <c r="FA205" s="123"/>
      <c r="FB205" s="123"/>
      <c r="FC205" s="123"/>
      <c r="FD205" s="123"/>
      <c r="FE205" s="123"/>
      <c r="FF205" s="123"/>
      <c r="FG205" s="123"/>
      <c r="FH205" s="123"/>
      <c r="FI205" s="123"/>
      <c r="FJ205" s="123"/>
      <c r="FK205" s="123"/>
      <c r="FL205" s="123"/>
      <c r="FM205" s="123"/>
      <c r="FN205" s="123"/>
      <c r="FO205" s="123"/>
      <c r="FP205" s="123"/>
      <c r="FQ205" s="123"/>
      <c r="FR205" s="123"/>
      <c r="FS205" s="123"/>
      <c r="FT205" s="123"/>
      <c r="FU205" s="123"/>
      <c r="FV205" s="123"/>
      <c r="FW205" s="123"/>
      <c r="FX205" s="123"/>
      <c r="FY205" s="123"/>
      <c r="FZ205" s="123"/>
      <c r="GA205" s="123"/>
      <c r="GB205" s="123"/>
      <c r="GC205" s="123"/>
      <c r="GD205" s="123"/>
      <c r="GE205" s="123"/>
      <c r="GF205" s="123"/>
      <c r="GG205" s="123"/>
      <c r="GH205" s="123"/>
      <c r="GI205" s="123"/>
      <c r="GJ205" s="123"/>
      <c r="GK205" s="123"/>
      <c r="GL205" s="123"/>
      <c r="GM205" s="123"/>
      <c r="GN205" s="123"/>
      <c r="GO205" s="123"/>
      <c r="GP205" s="123"/>
      <c r="GQ205" s="123"/>
      <c r="GR205" s="123"/>
      <c r="GS205" s="123"/>
      <c r="GT205" s="123"/>
      <c r="GU205" s="123"/>
      <c r="GV205" s="123"/>
      <c r="GW205" s="123"/>
      <c r="GX205" s="123"/>
      <c r="GY205" s="123"/>
      <c r="GZ205" s="123"/>
      <c r="HA205" s="123"/>
      <c r="HB205" s="123"/>
      <c r="HC205" s="123"/>
      <c r="HD205" s="123"/>
      <c r="HE205" s="123"/>
      <c r="HF205" s="123"/>
      <c r="HG205" s="123"/>
      <c r="HH205" s="123"/>
      <c r="HI205" s="123"/>
      <c r="HJ205" s="123"/>
      <c r="HK205" s="123"/>
      <c r="HL205" s="123"/>
      <c r="HM205" s="123"/>
      <c r="HN205" s="123"/>
      <c r="HO205" s="123"/>
      <c r="HP205" s="123"/>
      <c r="HQ205" s="123"/>
      <c r="HR205" s="123"/>
      <c r="HS205" s="123"/>
      <c r="HT205" s="123"/>
    </row>
    <row r="206" spans="1:228" s="18" customFormat="1" x14ac:dyDescent="0.2">
      <c r="A206" s="248"/>
      <c r="B206" s="249"/>
      <c r="C206" s="204"/>
      <c r="D206" s="13" t="s">
        <v>87</v>
      </c>
      <c r="E206" s="4"/>
      <c r="F206" s="11"/>
      <c r="G206" s="122"/>
      <c r="H206" s="140"/>
      <c r="I206" s="122"/>
      <c r="J206" s="172"/>
      <c r="K206" s="123"/>
      <c r="L206" s="123"/>
      <c r="M206" s="123"/>
      <c r="N206" s="123"/>
      <c r="O206" s="123"/>
      <c r="P206" s="123"/>
      <c r="Q206" s="123"/>
      <c r="R206" s="123"/>
      <c r="S206" s="123"/>
      <c r="T206" s="123"/>
      <c r="U206" s="123"/>
      <c r="V206" s="123"/>
      <c r="W206" s="123"/>
      <c r="X206" s="123"/>
      <c r="Y206" s="123"/>
      <c r="Z206" s="123"/>
      <c r="AA206" s="123"/>
      <c r="AB206" s="123"/>
      <c r="AC206" s="123"/>
      <c r="AD206" s="123"/>
      <c r="AE206" s="123"/>
      <c r="AF206" s="123"/>
      <c r="AG206" s="123"/>
      <c r="AH206" s="123"/>
      <c r="AI206" s="123"/>
      <c r="AJ206" s="123"/>
      <c r="AK206" s="123"/>
      <c r="AL206" s="123"/>
      <c r="AM206" s="123"/>
      <c r="AN206" s="123"/>
      <c r="AO206" s="123"/>
      <c r="AP206" s="123"/>
      <c r="AQ206" s="123"/>
      <c r="AR206" s="123"/>
      <c r="AS206" s="123"/>
      <c r="AT206" s="123"/>
      <c r="AU206" s="123"/>
      <c r="AV206" s="123"/>
      <c r="AW206" s="123"/>
      <c r="AX206" s="123"/>
      <c r="AY206" s="123"/>
      <c r="AZ206" s="123"/>
      <c r="BA206" s="123"/>
      <c r="BB206" s="123"/>
      <c r="BC206" s="123"/>
      <c r="BD206" s="123"/>
      <c r="BE206" s="123"/>
      <c r="BF206" s="123"/>
      <c r="BG206" s="123"/>
      <c r="BH206" s="123"/>
      <c r="BI206" s="123"/>
      <c r="BJ206" s="123"/>
      <c r="BK206" s="123"/>
      <c r="BL206" s="123"/>
      <c r="BM206" s="123"/>
      <c r="BN206" s="123"/>
      <c r="BO206" s="123"/>
      <c r="BP206" s="123"/>
      <c r="BQ206" s="123"/>
      <c r="BR206" s="123"/>
      <c r="BS206" s="123"/>
      <c r="BT206" s="123"/>
      <c r="BU206" s="123"/>
      <c r="BV206" s="123"/>
      <c r="BW206" s="123"/>
      <c r="BX206" s="123"/>
      <c r="BY206" s="123"/>
      <c r="BZ206" s="123"/>
      <c r="CA206" s="123"/>
      <c r="CB206" s="123"/>
      <c r="CC206" s="123"/>
      <c r="CD206" s="123"/>
      <c r="CE206" s="123"/>
      <c r="CF206" s="123"/>
      <c r="CG206" s="123"/>
      <c r="CH206" s="123"/>
      <c r="CI206" s="123"/>
      <c r="CJ206" s="123"/>
      <c r="CK206" s="123"/>
      <c r="CL206" s="123"/>
      <c r="CM206" s="123"/>
      <c r="CN206" s="123"/>
      <c r="CO206" s="123"/>
      <c r="CP206" s="123"/>
      <c r="CQ206" s="123"/>
      <c r="CR206" s="123"/>
      <c r="CS206" s="123"/>
      <c r="CT206" s="123"/>
      <c r="CU206" s="123"/>
      <c r="CV206" s="123"/>
      <c r="CW206" s="123"/>
      <c r="CX206" s="123"/>
      <c r="CY206" s="123"/>
      <c r="CZ206" s="123"/>
      <c r="DA206" s="123"/>
      <c r="DB206" s="123"/>
      <c r="DC206" s="123"/>
      <c r="DD206" s="123"/>
      <c r="DE206" s="123"/>
      <c r="DF206" s="123"/>
      <c r="DG206" s="123"/>
      <c r="DH206" s="123"/>
      <c r="DI206" s="123"/>
      <c r="DJ206" s="123"/>
      <c r="DK206" s="123"/>
      <c r="DL206" s="123"/>
      <c r="DM206" s="123"/>
      <c r="DN206" s="123"/>
      <c r="DO206" s="123"/>
      <c r="DP206" s="123"/>
      <c r="DQ206" s="123"/>
      <c r="DR206" s="123"/>
      <c r="DS206" s="123"/>
      <c r="DT206" s="123"/>
      <c r="DU206" s="123"/>
      <c r="DV206" s="123"/>
      <c r="DW206" s="123"/>
      <c r="DX206" s="123"/>
      <c r="DY206" s="123"/>
      <c r="DZ206" s="123"/>
      <c r="EA206" s="123"/>
      <c r="EB206" s="123"/>
      <c r="EC206" s="123"/>
      <c r="ED206" s="123"/>
      <c r="EE206" s="123"/>
      <c r="EF206" s="123"/>
      <c r="EG206" s="123"/>
      <c r="EH206" s="123"/>
      <c r="EI206" s="123"/>
      <c r="EJ206" s="123"/>
      <c r="EK206" s="123"/>
      <c r="EL206" s="123"/>
      <c r="EM206" s="123"/>
      <c r="EN206" s="123"/>
      <c r="EO206" s="123"/>
      <c r="EP206" s="123"/>
      <c r="EQ206" s="123"/>
      <c r="ER206" s="123"/>
      <c r="ES206" s="123"/>
      <c r="ET206" s="123"/>
      <c r="EU206" s="123"/>
      <c r="EV206" s="123"/>
      <c r="EW206" s="123"/>
      <c r="EX206" s="123"/>
      <c r="EY206" s="123"/>
      <c r="EZ206" s="123"/>
      <c r="FA206" s="123"/>
      <c r="FB206" s="123"/>
      <c r="FC206" s="123"/>
      <c r="FD206" s="123"/>
      <c r="FE206" s="123"/>
      <c r="FF206" s="123"/>
      <c r="FG206" s="123"/>
      <c r="FH206" s="123"/>
      <c r="FI206" s="123"/>
      <c r="FJ206" s="123"/>
      <c r="FK206" s="123"/>
      <c r="FL206" s="123"/>
      <c r="FM206" s="123"/>
      <c r="FN206" s="123"/>
      <c r="FO206" s="123"/>
      <c r="FP206" s="123"/>
      <c r="FQ206" s="123"/>
      <c r="FR206" s="123"/>
      <c r="FS206" s="123"/>
      <c r="FT206" s="123"/>
      <c r="FU206" s="123"/>
      <c r="FV206" s="123"/>
      <c r="FW206" s="123"/>
      <c r="FX206" s="123"/>
      <c r="FY206" s="123"/>
      <c r="FZ206" s="123"/>
      <c r="GA206" s="123"/>
      <c r="GB206" s="123"/>
      <c r="GC206" s="123"/>
      <c r="GD206" s="123"/>
      <c r="GE206" s="123"/>
      <c r="GF206" s="123"/>
      <c r="GG206" s="123"/>
      <c r="GH206" s="123"/>
      <c r="GI206" s="123"/>
      <c r="GJ206" s="123"/>
      <c r="GK206" s="123"/>
      <c r="GL206" s="123"/>
      <c r="GM206" s="123"/>
      <c r="GN206" s="123"/>
      <c r="GO206" s="123"/>
      <c r="GP206" s="123"/>
      <c r="GQ206" s="123"/>
      <c r="GR206" s="123"/>
      <c r="GS206" s="123"/>
      <c r="GT206" s="123"/>
      <c r="GU206" s="123"/>
      <c r="GV206" s="123"/>
      <c r="GW206" s="123"/>
      <c r="GX206" s="123"/>
      <c r="GY206" s="123"/>
      <c r="GZ206" s="123"/>
      <c r="HA206" s="123"/>
      <c r="HB206" s="123"/>
      <c r="HC206" s="123"/>
      <c r="HD206" s="123"/>
      <c r="HE206" s="123"/>
      <c r="HF206" s="123"/>
      <c r="HG206" s="123"/>
      <c r="HH206" s="123"/>
      <c r="HI206" s="123"/>
      <c r="HJ206" s="123"/>
      <c r="HK206" s="123"/>
      <c r="HL206" s="123"/>
      <c r="HM206" s="123"/>
      <c r="HN206" s="123"/>
      <c r="HO206" s="123"/>
      <c r="HP206" s="123"/>
      <c r="HQ206" s="123"/>
      <c r="HR206" s="123"/>
      <c r="HS206" s="123"/>
      <c r="HT206" s="123"/>
    </row>
    <row r="207" spans="1:228" s="18" customFormat="1" x14ac:dyDescent="0.2">
      <c r="A207" s="142" t="s">
        <v>45</v>
      </c>
      <c r="B207" s="104" t="s">
        <v>43</v>
      </c>
      <c r="C207" s="151" t="s">
        <v>49</v>
      </c>
      <c r="D207" s="268" t="s">
        <v>117</v>
      </c>
      <c r="E207" s="4"/>
      <c r="F207" s="11"/>
      <c r="G207" s="122"/>
      <c r="H207" s="140"/>
      <c r="I207" s="122"/>
      <c r="J207" s="172"/>
      <c r="K207" s="123"/>
      <c r="L207" s="123"/>
      <c r="M207" s="123"/>
      <c r="N207" s="123"/>
      <c r="O207" s="123"/>
      <c r="P207" s="123"/>
      <c r="Q207" s="123"/>
      <c r="R207" s="123"/>
      <c r="S207" s="123"/>
      <c r="T207" s="123"/>
      <c r="U207" s="123"/>
      <c r="V207" s="123"/>
      <c r="W207" s="123"/>
      <c r="X207" s="123"/>
      <c r="Y207" s="123"/>
      <c r="Z207" s="123"/>
      <c r="AA207" s="123"/>
      <c r="AB207" s="123"/>
      <c r="AC207" s="123"/>
      <c r="AD207" s="123"/>
      <c r="AE207" s="123"/>
      <c r="AF207" s="123"/>
      <c r="AG207" s="123"/>
      <c r="AH207" s="123"/>
      <c r="AI207" s="123"/>
      <c r="AJ207" s="123"/>
      <c r="AK207" s="123"/>
      <c r="AL207" s="123"/>
      <c r="AM207" s="123"/>
      <c r="AN207" s="123"/>
      <c r="AO207" s="123"/>
      <c r="AP207" s="123"/>
      <c r="AQ207" s="123"/>
      <c r="AR207" s="123"/>
      <c r="AS207" s="123"/>
      <c r="AT207" s="123"/>
      <c r="AU207" s="123"/>
      <c r="AV207" s="123"/>
      <c r="AW207" s="123"/>
      <c r="AX207" s="123"/>
      <c r="AY207" s="123"/>
      <c r="AZ207" s="123"/>
      <c r="BA207" s="123"/>
      <c r="BB207" s="123"/>
      <c r="BC207" s="123"/>
      <c r="BD207" s="123"/>
      <c r="BE207" s="123"/>
      <c r="BF207" s="123"/>
      <c r="BG207" s="123"/>
      <c r="BH207" s="123"/>
      <c r="BI207" s="123"/>
      <c r="BJ207" s="123"/>
      <c r="BK207" s="123"/>
      <c r="BL207" s="123"/>
      <c r="BM207" s="123"/>
      <c r="BN207" s="123"/>
      <c r="BO207" s="123"/>
      <c r="BP207" s="123"/>
      <c r="BQ207" s="123"/>
      <c r="BR207" s="123"/>
      <c r="BS207" s="123"/>
      <c r="BT207" s="123"/>
      <c r="BU207" s="123"/>
      <c r="BV207" s="123"/>
      <c r="BW207" s="123"/>
      <c r="BX207" s="123"/>
      <c r="BY207" s="123"/>
      <c r="BZ207" s="123"/>
      <c r="CA207" s="123"/>
      <c r="CB207" s="123"/>
      <c r="CC207" s="123"/>
      <c r="CD207" s="123"/>
      <c r="CE207" s="123"/>
      <c r="CF207" s="123"/>
      <c r="CG207" s="123"/>
      <c r="CH207" s="123"/>
      <c r="CI207" s="123"/>
      <c r="CJ207" s="123"/>
      <c r="CK207" s="123"/>
      <c r="CL207" s="123"/>
      <c r="CM207" s="123"/>
      <c r="CN207" s="123"/>
      <c r="CO207" s="123"/>
      <c r="CP207" s="123"/>
      <c r="CQ207" s="123"/>
      <c r="CR207" s="123"/>
      <c r="CS207" s="123"/>
      <c r="CT207" s="123"/>
      <c r="CU207" s="123"/>
      <c r="CV207" s="123"/>
      <c r="CW207" s="123"/>
      <c r="CX207" s="123"/>
      <c r="CY207" s="123"/>
      <c r="CZ207" s="123"/>
      <c r="DA207" s="123"/>
      <c r="DB207" s="123"/>
      <c r="DC207" s="123"/>
      <c r="DD207" s="123"/>
      <c r="DE207" s="123"/>
      <c r="DF207" s="123"/>
      <c r="DG207" s="123"/>
      <c r="DH207" s="123"/>
      <c r="DI207" s="123"/>
      <c r="DJ207" s="123"/>
      <c r="DK207" s="123"/>
      <c r="DL207" s="123"/>
      <c r="DM207" s="123"/>
      <c r="DN207" s="123"/>
      <c r="DO207" s="123"/>
      <c r="DP207" s="123"/>
      <c r="DQ207" s="123"/>
      <c r="DR207" s="123"/>
      <c r="DS207" s="123"/>
      <c r="DT207" s="123"/>
      <c r="DU207" s="123"/>
      <c r="DV207" s="123"/>
      <c r="DW207" s="123"/>
      <c r="DX207" s="123"/>
      <c r="DY207" s="123"/>
      <c r="DZ207" s="123"/>
      <c r="EA207" s="123"/>
      <c r="EB207" s="123"/>
      <c r="EC207" s="123"/>
      <c r="ED207" s="123"/>
      <c r="EE207" s="123"/>
      <c r="EF207" s="123"/>
      <c r="EG207" s="123"/>
      <c r="EH207" s="123"/>
      <c r="EI207" s="123"/>
      <c r="EJ207" s="123"/>
      <c r="EK207" s="123"/>
      <c r="EL207" s="123"/>
      <c r="EM207" s="123"/>
      <c r="EN207" s="123"/>
      <c r="EO207" s="123"/>
      <c r="EP207" s="123"/>
      <c r="EQ207" s="123"/>
      <c r="ER207" s="123"/>
      <c r="ES207" s="123"/>
      <c r="ET207" s="123"/>
      <c r="EU207" s="123"/>
      <c r="EV207" s="123"/>
      <c r="EW207" s="123"/>
      <c r="EX207" s="123"/>
      <c r="EY207" s="123"/>
      <c r="EZ207" s="123"/>
      <c r="FA207" s="123"/>
      <c r="FB207" s="123"/>
      <c r="FC207" s="123"/>
      <c r="FD207" s="123"/>
      <c r="FE207" s="123"/>
      <c r="FF207" s="123"/>
      <c r="FG207" s="123"/>
      <c r="FH207" s="123"/>
      <c r="FI207" s="123"/>
      <c r="FJ207" s="123"/>
      <c r="FK207" s="123"/>
      <c r="FL207" s="123"/>
      <c r="FM207" s="123"/>
      <c r="FN207" s="123"/>
      <c r="FO207" s="123"/>
      <c r="FP207" s="123"/>
      <c r="FQ207" s="123"/>
      <c r="FR207" s="123"/>
      <c r="FS207" s="123"/>
      <c r="FT207" s="123"/>
      <c r="FU207" s="123"/>
      <c r="FV207" s="123"/>
      <c r="FW207" s="123"/>
      <c r="FX207" s="123"/>
      <c r="FY207" s="123"/>
      <c r="FZ207" s="123"/>
      <c r="GA207" s="123"/>
      <c r="GB207" s="123"/>
      <c r="GC207" s="123"/>
      <c r="GD207" s="123"/>
      <c r="GE207" s="123"/>
      <c r="GF207" s="123"/>
      <c r="GG207" s="123"/>
      <c r="GH207" s="123"/>
      <c r="GI207" s="123"/>
      <c r="GJ207" s="123"/>
      <c r="GK207" s="123"/>
      <c r="GL207" s="123"/>
      <c r="GM207" s="123"/>
      <c r="GN207" s="123"/>
      <c r="GO207" s="123"/>
      <c r="GP207" s="123"/>
      <c r="GQ207" s="123"/>
      <c r="GR207" s="123"/>
      <c r="GS207" s="123"/>
      <c r="GT207" s="123"/>
      <c r="GU207" s="123"/>
      <c r="GV207" s="123"/>
      <c r="GW207" s="123"/>
      <c r="GX207" s="123"/>
      <c r="GY207" s="123"/>
      <c r="GZ207" s="123"/>
      <c r="HA207" s="123"/>
      <c r="HB207" s="123"/>
      <c r="HC207" s="123"/>
      <c r="HD207" s="123"/>
      <c r="HE207" s="123"/>
      <c r="HF207" s="123"/>
      <c r="HG207" s="123"/>
      <c r="HH207" s="123"/>
      <c r="HI207" s="123"/>
      <c r="HJ207" s="123"/>
      <c r="HK207" s="123"/>
      <c r="HL207" s="123"/>
      <c r="HM207" s="123"/>
      <c r="HN207" s="123"/>
      <c r="HO207" s="123"/>
      <c r="HP207" s="123"/>
      <c r="HQ207" s="123"/>
      <c r="HR207" s="123"/>
      <c r="HS207" s="123"/>
      <c r="HT207" s="123"/>
    </row>
    <row r="208" spans="1:228" s="18" customFormat="1" ht="22.5" x14ac:dyDescent="0.2">
      <c r="A208" s="248"/>
      <c r="B208" s="249"/>
      <c r="C208" s="151"/>
      <c r="D208" s="13" t="s">
        <v>139</v>
      </c>
      <c r="E208" s="315">
        <f>0.1*20+0.4*12.25*2</f>
        <v>11.8</v>
      </c>
      <c r="F208" s="11" t="s">
        <v>32</v>
      </c>
      <c r="G208" s="122"/>
      <c r="H208" s="140"/>
      <c r="I208" s="339">
        <f>IF(ISBLANK(E208),"",G208+H208)</f>
        <v>0</v>
      </c>
      <c r="J208" s="340">
        <f>IF(ISBLANK(E208),"",E208*I208)</f>
        <v>0</v>
      </c>
      <c r="K208" s="123"/>
      <c r="L208" s="123"/>
      <c r="M208" s="123"/>
      <c r="N208" s="123"/>
      <c r="O208" s="123"/>
      <c r="P208" s="123"/>
      <c r="Q208" s="123"/>
      <c r="R208" s="123"/>
      <c r="S208" s="123"/>
      <c r="T208" s="123"/>
      <c r="U208" s="123"/>
      <c r="V208" s="123"/>
      <c r="W208" s="123"/>
      <c r="X208" s="123"/>
      <c r="Y208" s="123"/>
      <c r="Z208" s="123"/>
      <c r="AA208" s="123"/>
      <c r="AB208" s="123"/>
      <c r="AC208" s="123"/>
      <c r="AD208" s="123"/>
      <c r="AE208" s="123"/>
      <c r="AF208" s="123"/>
      <c r="AG208" s="123"/>
      <c r="AH208" s="123"/>
      <c r="AI208" s="123"/>
      <c r="AJ208" s="123"/>
      <c r="AK208" s="123"/>
      <c r="AL208" s="123"/>
      <c r="AM208" s="123"/>
      <c r="AN208" s="123"/>
      <c r="AO208" s="123"/>
      <c r="AP208" s="123"/>
      <c r="AQ208" s="123"/>
      <c r="AR208" s="123"/>
      <c r="AS208" s="123"/>
      <c r="AT208" s="123"/>
      <c r="AU208" s="123"/>
      <c r="AV208" s="123"/>
      <c r="AW208" s="123"/>
      <c r="AX208" s="123"/>
      <c r="AY208" s="123"/>
      <c r="AZ208" s="123"/>
      <c r="BA208" s="123"/>
      <c r="BB208" s="123"/>
      <c r="BC208" s="123"/>
      <c r="BD208" s="123"/>
      <c r="BE208" s="123"/>
      <c r="BF208" s="123"/>
      <c r="BG208" s="123"/>
      <c r="BH208" s="123"/>
      <c r="BI208" s="123"/>
      <c r="BJ208" s="123"/>
      <c r="BK208" s="123"/>
      <c r="BL208" s="123"/>
      <c r="BM208" s="123"/>
      <c r="BN208" s="123"/>
      <c r="BO208" s="123"/>
      <c r="BP208" s="123"/>
      <c r="BQ208" s="123"/>
      <c r="BR208" s="123"/>
      <c r="BS208" s="123"/>
      <c r="BT208" s="123"/>
      <c r="BU208" s="123"/>
      <c r="BV208" s="123"/>
      <c r="BW208" s="123"/>
      <c r="BX208" s="123"/>
      <c r="BY208" s="123"/>
      <c r="BZ208" s="123"/>
      <c r="CA208" s="123"/>
      <c r="CB208" s="123"/>
      <c r="CC208" s="123"/>
      <c r="CD208" s="123"/>
      <c r="CE208" s="123"/>
      <c r="CF208" s="123"/>
      <c r="CG208" s="123"/>
      <c r="CH208" s="123"/>
      <c r="CI208" s="123"/>
      <c r="CJ208" s="123"/>
      <c r="CK208" s="123"/>
      <c r="CL208" s="123"/>
      <c r="CM208" s="123"/>
      <c r="CN208" s="123"/>
      <c r="CO208" s="123"/>
      <c r="CP208" s="123"/>
      <c r="CQ208" s="123"/>
      <c r="CR208" s="123"/>
      <c r="CS208" s="123"/>
      <c r="CT208" s="123"/>
      <c r="CU208" s="123"/>
      <c r="CV208" s="123"/>
      <c r="CW208" s="123"/>
      <c r="CX208" s="123"/>
      <c r="CY208" s="123"/>
      <c r="CZ208" s="123"/>
      <c r="DA208" s="123"/>
      <c r="DB208" s="123"/>
      <c r="DC208" s="123"/>
      <c r="DD208" s="123"/>
      <c r="DE208" s="123"/>
      <c r="DF208" s="123"/>
      <c r="DG208" s="123"/>
      <c r="DH208" s="123"/>
      <c r="DI208" s="123"/>
      <c r="DJ208" s="123"/>
      <c r="DK208" s="123"/>
      <c r="DL208" s="123"/>
      <c r="DM208" s="123"/>
      <c r="DN208" s="123"/>
      <c r="DO208" s="123"/>
      <c r="DP208" s="123"/>
      <c r="DQ208" s="123"/>
      <c r="DR208" s="123"/>
      <c r="DS208" s="123"/>
      <c r="DT208" s="123"/>
      <c r="DU208" s="123"/>
      <c r="DV208" s="123"/>
      <c r="DW208" s="123"/>
      <c r="DX208" s="123"/>
      <c r="DY208" s="123"/>
      <c r="DZ208" s="123"/>
      <c r="EA208" s="123"/>
      <c r="EB208" s="123"/>
      <c r="EC208" s="123"/>
      <c r="ED208" s="123"/>
      <c r="EE208" s="123"/>
      <c r="EF208" s="123"/>
      <c r="EG208" s="123"/>
      <c r="EH208" s="123"/>
      <c r="EI208" s="123"/>
      <c r="EJ208" s="123"/>
      <c r="EK208" s="123"/>
      <c r="EL208" s="123"/>
      <c r="EM208" s="123"/>
      <c r="EN208" s="123"/>
      <c r="EO208" s="123"/>
      <c r="EP208" s="123"/>
      <c r="EQ208" s="123"/>
      <c r="ER208" s="123"/>
      <c r="ES208" s="123"/>
      <c r="ET208" s="123"/>
      <c r="EU208" s="123"/>
      <c r="EV208" s="123"/>
      <c r="EW208" s="123"/>
      <c r="EX208" s="123"/>
      <c r="EY208" s="123"/>
      <c r="EZ208" s="123"/>
      <c r="FA208" s="123"/>
      <c r="FB208" s="123"/>
      <c r="FC208" s="123"/>
      <c r="FD208" s="123"/>
      <c r="FE208" s="123"/>
      <c r="FF208" s="123"/>
      <c r="FG208" s="123"/>
      <c r="FH208" s="123"/>
      <c r="FI208" s="123"/>
      <c r="FJ208" s="123"/>
      <c r="FK208" s="123"/>
      <c r="FL208" s="123"/>
      <c r="FM208" s="123"/>
      <c r="FN208" s="123"/>
      <c r="FO208" s="123"/>
      <c r="FP208" s="123"/>
      <c r="FQ208" s="123"/>
      <c r="FR208" s="123"/>
      <c r="FS208" s="123"/>
      <c r="FT208" s="123"/>
      <c r="FU208" s="123"/>
      <c r="FV208" s="123"/>
      <c r="FW208" s="123"/>
      <c r="FX208" s="123"/>
      <c r="FY208" s="123"/>
      <c r="FZ208" s="123"/>
      <c r="GA208" s="123"/>
      <c r="GB208" s="123"/>
      <c r="GC208" s="123"/>
      <c r="GD208" s="123"/>
      <c r="GE208" s="123"/>
      <c r="GF208" s="123"/>
      <c r="GG208" s="123"/>
      <c r="GH208" s="123"/>
      <c r="GI208" s="123"/>
      <c r="GJ208" s="123"/>
      <c r="GK208" s="123"/>
      <c r="GL208" s="123"/>
      <c r="GM208" s="123"/>
      <c r="GN208" s="123"/>
      <c r="GO208" s="123"/>
      <c r="GP208" s="123"/>
      <c r="GQ208" s="123"/>
      <c r="GR208" s="123"/>
      <c r="GS208" s="123"/>
      <c r="GT208" s="123"/>
      <c r="GU208" s="123"/>
      <c r="GV208" s="123"/>
      <c r="GW208" s="123"/>
      <c r="GX208" s="123"/>
      <c r="GY208" s="123"/>
      <c r="GZ208" s="123"/>
      <c r="HA208" s="123"/>
      <c r="HB208" s="123"/>
      <c r="HC208" s="123"/>
      <c r="HD208" s="123"/>
      <c r="HE208" s="123"/>
      <c r="HF208" s="123"/>
      <c r="HG208" s="123"/>
      <c r="HH208" s="123"/>
      <c r="HI208" s="123"/>
      <c r="HJ208" s="123"/>
      <c r="HK208" s="123"/>
      <c r="HL208" s="123"/>
      <c r="HM208" s="123"/>
      <c r="HN208" s="123"/>
      <c r="HO208" s="123"/>
      <c r="HP208" s="123"/>
      <c r="HQ208" s="123"/>
      <c r="HR208" s="123"/>
      <c r="HS208" s="123"/>
      <c r="HT208" s="123"/>
    </row>
    <row r="209" spans="1:19" s="259" customFormat="1" x14ac:dyDescent="0.2">
      <c r="A209" s="142" t="s">
        <v>45</v>
      </c>
      <c r="B209" s="104" t="s">
        <v>43</v>
      </c>
      <c r="C209" s="326" t="s">
        <v>50</v>
      </c>
      <c r="D209" s="337" t="s">
        <v>91</v>
      </c>
      <c r="E209" s="315">
        <v>20</v>
      </c>
      <c r="F209" s="11" t="s">
        <v>25</v>
      </c>
      <c r="G209" s="264"/>
      <c r="H209" s="265"/>
      <c r="I209" s="339">
        <f>IF(ISBLANK(E209),"",G209+H209)</f>
        <v>0</v>
      </c>
      <c r="J209" s="340">
        <f>IF(ISBLANK(E209),"",E209*I209)</f>
        <v>0</v>
      </c>
      <c r="K209" s="323"/>
      <c r="R209" s="264"/>
      <c r="S209" s="265"/>
    </row>
    <row r="210" spans="1:19" s="259" customFormat="1" ht="22.5" x14ac:dyDescent="0.2">
      <c r="A210" s="260"/>
      <c r="B210" s="261"/>
      <c r="C210" s="258"/>
      <c r="D210" s="327" t="s">
        <v>92</v>
      </c>
      <c r="E210" s="315"/>
      <c r="F210" s="11"/>
      <c r="G210" s="264"/>
      <c r="H210" s="265"/>
      <c r="I210" s="265"/>
      <c r="J210" s="266"/>
      <c r="K210" s="323"/>
      <c r="R210" s="264"/>
      <c r="S210" s="265"/>
    </row>
    <row r="211" spans="1:19" s="259" customFormat="1" x14ac:dyDescent="0.2">
      <c r="A211" s="260"/>
      <c r="B211" s="261"/>
      <c r="C211" s="258"/>
      <c r="D211" s="327" t="s">
        <v>93</v>
      </c>
      <c r="E211" s="315"/>
      <c r="F211" s="11"/>
      <c r="G211" s="264"/>
      <c r="H211" s="265"/>
      <c r="I211" s="265"/>
      <c r="J211" s="266"/>
      <c r="K211" s="323"/>
      <c r="R211" s="264"/>
      <c r="S211" s="265"/>
    </row>
    <row r="212" spans="1:19" s="259" customFormat="1" x14ac:dyDescent="0.2">
      <c r="A212" s="260"/>
      <c r="B212" s="261"/>
      <c r="C212" s="258"/>
      <c r="D212" s="327" t="s">
        <v>94</v>
      </c>
      <c r="E212" s="315"/>
      <c r="F212" s="11"/>
      <c r="G212" s="264"/>
      <c r="H212" s="265"/>
      <c r="I212" s="265"/>
      <c r="J212" s="266"/>
      <c r="K212" s="323"/>
      <c r="R212" s="264"/>
      <c r="S212" s="265"/>
    </row>
    <row r="213" spans="1:19" s="259" customFormat="1" x14ac:dyDescent="0.2">
      <c r="A213" s="260"/>
      <c r="B213" s="261"/>
      <c r="C213" s="258"/>
      <c r="D213" s="327" t="s">
        <v>95</v>
      </c>
      <c r="E213" s="315"/>
      <c r="F213" s="11"/>
      <c r="G213" s="264"/>
      <c r="H213" s="265"/>
      <c r="I213" s="265"/>
      <c r="J213" s="266"/>
      <c r="K213" s="323"/>
      <c r="R213" s="264"/>
      <c r="S213" s="265"/>
    </row>
    <row r="214" spans="1:19" s="259" customFormat="1" x14ac:dyDescent="0.2">
      <c r="A214" s="260"/>
      <c r="B214" s="261"/>
      <c r="C214" s="258"/>
      <c r="D214" s="327" t="s">
        <v>96</v>
      </c>
      <c r="E214" s="315"/>
      <c r="F214" s="11"/>
      <c r="G214" s="264"/>
      <c r="H214" s="265"/>
      <c r="I214" s="265"/>
      <c r="J214" s="266"/>
      <c r="K214" s="323"/>
      <c r="R214" s="264"/>
      <c r="S214" s="265"/>
    </row>
    <row r="215" spans="1:19" s="259" customFormat="1" x14ac:dyDescent="0.2">
      <c r="A215" s="260"/>
      <c r="B215" s="261"/>
      <c r="C215" s="258"/>
      <c r="D215" s="327"/>
      <c r="E215" s="315"/>
      <c r="F215" s="11"/>
      <c r="G215" s="264"/>
      <c r="H215" s="265"/>
      <c r="I215" s="265"/>
      <c r="J215" s="266"/>
      <c r="K215" s="323"/>
      <c r="R215" s="264"/>
      <c r="S215" s="265"/>
    </row>
    <row r="216" spans="1:19" s="259" customFormat="1" x14ac:dyDescent="0.2">
      <c r="A216" s="142" t="s">
        <v>45</v>
      </c>
      <c r="B216" s="104" t="s">
        <v>43</v>
      </c>
      <c r="C216" s="326" t="s">
        <v>184</v>
      </c>
      <c r="D216" s="337" t="s">
        <v>185</v>
      </c>
      <c r="E216" s="315">
        <v>20</v>
      </c>
      <c r="F216" s="11" t="s">
        <v>190</v>
      </c>
      <c r="G216" s="264"/>
      <c r="H216" s="265"/>
      <c r="I216" s="339">
        <f>IF(ISBLANK(E216),"",G216+H216)</f>
        <v>0</v>
      </c>
      <c r="J216" s="340">
        <f>IF(ISBLANK(E216),"",E216*I216)</f>
        <v>0</v>
      </c>
      <c r="K216" s="323"/>
      <c r="R216" s="264"/>
      <c r="S216" s="265"/>
    </row>
    <row r="217" spans="1:19" s="259" customFormat="1" ht="22.5" x14ac:dyDescent="0.2">
      <c r="A217" s="260"/>
      <c r="B217" s="261"/>
      <c r="C217" s="258"/>
      <c r="D217" s="327" t="s">
        <v>186</v>
      </c>
      <c r="E217" s="315"/>
      <c r="F217" s="11"/>
      <c r="G217" s="264"/>
      <c r="H217" s="265"/>
      <c r="I217" s="265"/>
      <c r="J217" s="266"/>
      <c r="K217" s="323"/>
      <c r="R217" s="264"/>
      <c r="S217" s="265"/>
    </row>
    <row r="218" spans="1:19" s="259" customFormat="1" ht="33.75" x14ac:dyDescent="0.2">
      <c r="A218" s="260"/>
      <c r="B218" s="261"/>
      <c r="C218" s="258"/>
      <c r="D218" s="327" t="s">
        <v>191</v>
      </c>
      <c r="E218" s="315"/>
      <c r="F218" s="11"/>
      <c r="G218" s="264"/>
      <c r="H218" s="265"/>
      <c r="I218" s="265"/>
      <c r="J218" s="266"/>
      <c r="K218" s="323"/>
      <c r="R218" s="264"/>
      <c r="S218" s="265"/>
    </row>
    <row r="219" spans="1:19" s="259" customFormat="1" ht="33.75" x14ac:dyDescent="0.2">
      <c r="A219" s="260"/>
      <c r="B219" s="261"/>
      <c r="C219" s="258"/>
      <c r="D219" s="327" t="s">
        <v>192</v>
      </c>
      <c r="E219" s="315"/>
      <c r="F219" s="11"/>
      <c r="G219" s="264"/>
      <c r="H219" s="265"/>
      <c r="I219" s="265"/>
      <c r="J219" s="266"/>
      <c r="K219" s="323"/>
      <c r="R219" s="264"/>
      <c r="S219" s="265"/>
    </row>
    <row r="220" spans="1:19" s="259" customFormat="1" x14ac:dyDescent="0.2">
      <c r="A220" s="260"/>
      <c r="B220" s="261"/>
      <c r="C220" s="258"/>
      <c r="D220" s="327" t="s">
        <v>187</v>
      </c>
      <c r="E220" s="315"/>
      <c r="F220" s="11"/>
      <c r="G220" s="264"/>
      <c r="H220" s="265"/>
      <c r="I220" s="265"/>
      <c r="J220" s="266"/>
      <c r="K220" s="323"/>
      <c r="R220" s="264"/>
      <c r="S220" s="265"/>
    </row>
    <row r="221" spans="1:19" s="259" customFormat="1" x14ac:dyDescent="0.2">
      <c r="A221" s="260"/>
      <c r="B221" s="261"/>
      <c r="C221" s="258"/>
      <c r="D221" s="327" t="s">
        <v>188</v>
      </c>
      <c r="E221" s="315"/>
      <c r="F221" s="11"/>
      <c r="G221" s="264"/>
      <c r="H221" s="265"/>
      <c r="I221" s="265"/>
      <c r="J221" s="266"/>
      <c r="K221" s="323"/>
      <c r="R221" s="264"/>
      <c r="S221" s="265"/>
    </row>
    <row r="222" spans="1:19" s="259" customFormat="1" x14ac:dyDescent="0.2">
      <c r="A222" s="260"/>
      <c r="B222" s="261"/>
      <c r="C222" s="258"/>
      <c r="D222" s="320" t="s">
        <v>189</v>
      </c>
      <c r="E222" s="315"/>
      <c r="F222" s="11"/>
      <c r="G222" s="264"/>
      <c r="H222" s="265"/>
      <c r="I222" s="265"/>
      <c r="J222" s="266"/>
      <c r="K222" s="323"/>
      <c r="R222" s="264"/>
      <c r="S222" s="265"/>
    </row>
    <row r="223" spans="1:19" s="259" customFormat="1" ht="13.5" thickBot="1" x14ac:dyDescent="0.25">
      <c r="A223" s="260"/>
      <c r="B223" s="261"/>
      <c r="C223" s="258"/>
      <c r="D223" s="8"/>
      <c r="E223" s="262"/>
      <c r="F223" s="263"/>
      <c r="G223" s="264"/>
      <c r="H223" s="265"/>
      <c r="I223" s="265"/>
      <c r="J223" s="266"/>
      <c r="K223" s="323"/>
      <c r="R223" s="264"/>
      <c r="S223" s="265"/>
    </row>
    <row r="224" spans="1:19" s="14" customFormat="1" ht="13.5" thickBot="1" x14ac:dyDescent="0.25">
      <c r="A224" s="91" t="s">
        <v>45</v>
      </c>
      <c r="B224" s="153" t="s">
        <v>43</v>
      </c>
      <c r="C224" s="154" t="s">
        <v>103</v>
      </c>
      <c r="D224" s="93" t="s">
        <v>97</v>
      </c>
      <c r="E224" s="329"/>
      <c r="F224" s="94"/>
      <c r="G224" s="114"/>
      <c r="H224" s="114"/>
      <c r="I224" s="328"/>
      <c r="J224" s="257">
        <f>SUM(J186:J222)</f>
        <v>0</v>
      </c>
    </row>
    <row r="225" spans="1:19" s="259" customFormat="1" ht="13.5" thickBot="1" x14ac:dyDescent="0.25">
      <c r="A225" s="260"/>
      <c r="B225" s="261"/>
      <c r="C225" s="258"/>
      <c r="D225" s="8"/>
      <c r="E225" s="262"/>
      <c r="F225" s="263"/>
      <c r="G225" s="264"/>
      <c r="H225" s="265"/>
      <c r="I225" s="265"/>
      <c r="J225" s="266"/>
      <c r="K225" s="323"/>
      <c r="R225" s="264"/>
      <c r="S225" s="265"/>
    </row>
    <row r="226" spans="1:19" s="85" customFormat="1" ht="15" x14ac:dyDescent="0.2">
      <c r="A226" s="81" t="s">
        <v>46</v>
      </c>
      <c r="B226" s="82"/>
      <c r="C226" s="132" t="s">
        <v>105</v>
      </c>
      <c r="D226" s="83" t="s">
        <v>15</v>
      </c>
      <c r="E226" s="241"/>
      <c r="F226" s="84"/>
      <c r="G226" s="112"/>
      <c r="H226" s="161"/>
      <c r="I226" s="168"/>
      <c r="J226" s="169"/>
    </row>
    <row r="227" spans="1:19" s="119" customFormat="1" x14ac:dyDescent="0.2">
      <c r="A227" s="128"/>
      <c r="B227" s="129"/>
      <c r="C227" s="135"/>
      <c r="D227" s="8"/>
      <c r="E227" s="243"/>
      <c r="F227" s="98"/>
      <c r="G227" s="115"/>
      <c r="H227" s="121"/>
      <c r="I227" s="115"/>
      <c r="J227" s="124"/>
    </row>
    <row r="228" spans="1:19" x14ac:dyDescent="0.2">
      <c r="A228" s="36"/>
      <c r="B228" s="37"/>
      <c r="C228" s="47"/>
      <c r="D228" s="96"/>
      <c r="E228" s="141"/>
      <c r="F228" s="52"/>
      <c r="H228" s="158"/>
    </row>
    <row r="229" spans="1:19" s="18" customFormat="1" x14ac:dyDescent="0.2">
      <c r="A229" s="86" t="s">
        <v>46</v>
      </c>
      <c r="B229" s="87" t="s">
        <v>42</v>
      </c>
      <c r="C229" s="133" t="s">
        <v>104</v>
      </c>
      <c r="D229" s="88" t="s">
        <v>19</v>
      </c>
      <c r="E229" s="145"/>
      <c r="F229" s="89"/>
      <c r="G229" s="113"/>
      <c r="H229" s="162"/>
      <c r="I229" s="146"/>
      <c r="J229" s="170"/>
    </row>
    <row r="230" spans="1:19" x14ac:dyDescent="0.2">
      <c r="A230" s="36"/>
      <c r="B230" s="37"/>
      <c r="C230" s="47"/>
      <c r="D230" s="96"/>
      <c r="E230" s="141"/>
      <c r="F230" s="52"/>
      <c r="H230" s="158"/>
    </row>
    <row r="231" spans="1:19" s="259" customFormat="1" x14ac:dyDescent="0.2">
      <c r="A231" s="142" t="s">
        <v>46</v>
      </c>
      <c r="B231" s="104" t="s">
        <v>42</v>
      </c>
      <c r="C231" s="326" t="s">
        <v>42</v>
      </c>
      <c r="D231" s="337" t="s">
        <v>129</v>
      </c>
      <c r="E231" s="315">
        <v>500</v>
      </c>
      <c r="F231" s="11" t="s">
        <v>32</v>
      </c>
      <c r="G231" s="264"/>
      <c r="H231" s="265"/>
      <c r="I231" s="339">
        <f t="shared" ref="I231" si="6">IF(ISNUMBER(E231),SUM(G231:H231),"")</f>
        <v>0</v>
      </c>
      <c r="J231" s="340">
        <f t="shared" ref="J231" si="7">IF(ISNUMBER(I231),I231*E231,"")</f>
        <v>0</v>
      </c>
      <c r="K231" s="323"/>
      <c r="R231" s="264"/>
      <c r="S231" s="265"/>
    </row>
    <row r="232" spans="1:19" s="18" customFormat="1" x14ac:dyDescent="0.2">
      <c r="A232" s="127"/>
      <c r="B232" s="17"/>
      <c r="C232" s="134"/>
      <c r="D232" s="335" t="s">
        <v>134</v>
      </c>
      <c r="E232" s="9"/>
      <c r="F232" s="11"/>
      <c r="G232" s="35"/>
      <c r="H232" s="138"/>
      <c r="I232" s="139"/>
      <c r="J232" s="165"/>
    </row>
    <row r="233" spans="1:19" s="18" customFormat="1" ht="35.25" customHeight="1" x14ac:dyDescent="0.2">
      <c r="A233" s="127"/>
      <c r="B233" s="17"/>
      <c r="C233" s="134"/>
      <c r="D233" s="335" t="s">
        <v>130</v>
      </c>
      <c r="E233" s="9"/>
      <c r="F233" s="11"/>
      <c r="G233" s="35"/>
      <c r="H233" s="138"/>
      <c r="I233" s="139"/>
      <c r="J233" s="165"/>
    </row>
    <row r="234" spans="1:19" s="18" customFormat="1" x14ac:dyDescent="0.2">
      <c r="A234" s="127"/>
      <c r="B234" s="17"/>
      <c r="C234" s="134"/>
      <c r="D234" s="335" t="s">
        <v>131</v>
      </c>
      <c r="E234" s="9"/>
      <c r="F234" s="11"/>
      <c r="G234" s="35"/>
      <c r="H234" s="138"/>
      <c r="I234" s="139"/>
      <c r="J234" s="165"/>
    </row>
    <row r="235" spans="1:19" s="18" customFormat="1" x14ac:dyDescent="0.2">
      <c r="A235" s="127"/>
      <c r="B235" s="17"/>
      <c r="C235" s="134"/>
      <c r="D235" s="335" t="s">
        <v>132</v>
      </c>
      <c r="E235" s="9"/>
      <c r="F235" s="11"/>
      <c r="G235" s="35"/>
      <c r="H235" s="138"/>
      <c r="I235" s="139"/>
      <c r="J235" s="165"/>
    </row>
    <row r="236" spans="1:19" s="18" customFormat="1" x14ac:dyDescent="0.2">
      <c r="A236" s="127"/>
      <c r="B236" s="17"/>
      <c r="C236" s="134"/>
      <c r="D236" s="335" t="s">
        <v>133</v>
      </c>
      <c r="E236" s="9"/>
      <c r="F236" s="11"/>
      <c r="G236" s="35"/>
      <c r="H236" s="138"/>
      <c r="I236" s="139"/>
      <c r="J236" s="165"/>
    </row>
    <row r="237" spans="1:19" s="18" customFormat="1" x14ac:dyDescent="0.2">
      <c r="A237" s="127"/>
      <c r="B237" s="17"/>
      <c r="C237" s="134"/>
      <c r="D237" s="16" t="s">
        <v>125</v>
      </c>
      <c r="E237" s="9"/>
      <c r="F237" s="15"/>
      <c r="G237" s="35"/>
      <c r="H237" s="138"/>
      <c r="I237" s="139"/>
      <c r="J237" s="165"/>
    </row>
    <row r="238" spans="1:19" x14ac:dyDescent="0.2">
      <c r="A238" s="32"/>
      <c r="B238" s="33"/>
      <c r="C238" s="12"/>
      <c r="D238" s="182" t="s">
        <v>67</v>
      </c>
      <c r="E238" s="242"/>
      <c r="F238" s="183"/>
      <c r="H238" s="138"/>
    </row>
    <row r="239" spans="1:19" ht="13.5" thickBot="1" x14ac:dyDescent="0.25">
      <c r="A239" s="36"/>
      <c r="B239" s="37"/>
      <c r="C239" s="47"/>
      <c r="D239" s="96"/>
      <c r="E239" s="141"/>
      <c r="F239" s="52"/>
      <c r="H239" s="158"/>
    </row>
    <row r="240" spans="1:19" s="97" customFormat="1" ht="12" thickBot="1" x14ac:dyDescent="0.25">
      <c r="A240" s="91" t="s">
        <v>46</v>
      </c>
      <c r="B240" s="92" t="s">
        <v>42</v>
      </c>
      <c r="C240" s="95" t="s">
        <v>103</v>
      </c>
      <c r="D240" s="93" t="s">
        <v>26</v>
      </c>
      <c r="E240" s="164"/>
      <c r="F240" s="94"/>
      <c r="G240" s="116"/>
      <c r="H240" s="163"/>
      <c r="I240" s="156"/>
      <c r="J240" s="171">
        <f>SUM(J229:J239)</f>
        <v>0</v>
      </c>
    </row>
    <row r="241" spans="1:8" x14ac:dyDescent="0.2">
      <c r="A241" s="36"/>
      <c r="B241" s="37"/>
      <c r="C241" s="47"/>
      <c r="D241" s="96"/>
      <c r="E241" s="141"/>
      <c r="F241" s="52"/>
      <c r="H241" s="158"/>
    </row>
  </sheetData>
  <sheetProtection formatCells="0" formatColumns="0" selectLockedCells="1" sort="0"/>
  <mergeCells count="3">
    <mergeCell ref="A8:C8"/>
    <mergeCell ref="A4:C4"/>
    <mergeCell ref="K141:P141"/>
  </mergeCells>
  <phoneticPr fontId="0" type="noConversion"/>
  <printOptions gridLines="1"/>
  <pageMargins left="0.51181102362204722" right="0.39370078740157483" top="0.74803149606299213" bottom="0.70866141732283472" header="0.51181102362204722" footer="0.51181102362204722"/>
  <pageSetup paperSize="9" scale="67" orientation="landscape" r:id="rId1"/>
  <headerFooter alignWithMargins="0">
    <oddHeader>&amp;L&amp;9Projekt: METRANS Szeged logisztikai telephely&amp;C&amp;9KV-2.3 VÉDŐTETŐ ÉPÍTŐMESTERI MUNKÁK&amp;R&amp;9TENDERKIÍRÁS:  Talent-Plan Kft.</oddHeader>
    <oddFooter>&amp;L&amp;8&amp;F&amp;C&amp;8 2025.07.25.&amp;R&amp;8&amp;P/&amp;N</oddFooter>
  </headerFooter>
  <rowBreaks count="1" manualBreakCount="1">
    <brk id="3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Metrans Szeged védőtető</vt:lpstr>
      <vt:lpstr>'Metrans Szeged védőtető'!Nyomtatási_cím</vt:lpstr>
      <vt:lpstr>'Metrans Szeged védőtető'!Nyomtatási_terület</vt:lpstr>
    </vt:vector>
  </TitlesOfParts>
  <Company>Talent-Plan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Talent-Plan</dc:creator>
  <cp:lastModifiedBy>Péter Lados</cp:lastModifiedBy>
  <cp:lastPrinted>2025-08-03T09:22:35Z</cp:lastPrinted>
  <dcterms:created xsi:type="dcterms:W3CDTF">2005-09-02T08:49:12Z</dcterms:created>
  <dcterms:modified xsi:type="dcterms:W3CDTF">2025-08-03T09:22:38Z</dcterms:modified>
</cp:coreProperties>
</file>